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Shared_ORA\ORA_Files\Contracts\Contracts Clerk - Job Aids\DTS &amp; Addendum\2024\"/>
    </mc:Choice>
  </mc:AlternateContent>
  <bookViews>
    <workbookView xWindow="0" yWindow="4500" windowWidth="5940" windowHeight="510"/>
  </bookViews>
  <sheets>
    <sheet name="Instructions_Checklist" sheetId="5" r:id="rId1"/>
    <sheet name="DTS" sheetId="1" r:id="rId2"/>
    <sheet name="Addendum_1" sheetId="6" r:id="rId3"/>
    <sheet name="Addendum_1S4" sheetId="30" r:id="rId4"/>
    <sheet name="Addendum_1S7" sheetId="29" r:id="rId5"/>
    <sheet name="Addendum_2" sheetId="2" r:id="rId6"/>
    <sheet name="Addendum_3" sheetId="4" r:id="rId7"/>
    <sheet name="Addendum_4" sheetId="7" r:id="rId8"/>
    <sheet name="Addendum_5" sheetId="8" r:id="rId9"/>
    <sheet name="Addendum_6" sheetId="9" r:id="rId10"/>
    <sheet name="Addendum_7" sheetId="32" r:id="rId11"/>
    <sheet name="Addendum_8" sheetId="3" r:id="rId12"/>
    <sheet name="Addendum_9" sheetId="10" r:id="rId13"/>
    <sheet name="OFFICE USE ONLY" sheetId="28" r:id="rId14"/>
  </sheets>
  <definedNames>
    <definedName name="Text25" localSheetId="1">DTS!#REF!</definedName>
    <definedName name="Text43" localSheetId="8">Addendum_5!$E$53</definedName>
    <definedName name="Text67" localSheetId="6">Addendum_3!$B$76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5" l="1"/>
  <c r="B39" i="1" l="1"/>
  <c r="H21" i="5" l="1"/>
  <c r="B96" i="2" l="1"/>
  <c r="B123" i="6" l="1"/>
  <c r="V12" i="1"/>
  <c r="T15" i="1"/>
  <c r="B25" i="32"/>
  <c r="B20" i="9"/>
  <c r="B27" i="32"/>
  <c r="B99" i="8" l="1"/>
  <c r="B97" i="8"/>
  <c r="B95" i="8"/>
  <c r="B93" i="8"/>
  <c r="B92" i="8"/>
  <c r="B91" i="8"/>
  <c r="B89" i="8"/>
  <c r="B88" i="8"/>
  <c r="B87" i="8"/>
  <c r="B85" i="8"/>
  <c r="B84" i="8"/>
  <c r="B81" i="8"/>
  <c r="B82" i="8"/>
  <c r="B36" i="6" l="1"/>
  <c r="B30" i="6"/>
  <c r="C78" i="8" l="1"/>
  <c r="B49" i="6" l="1"/>
  <c r="B48" i="6"/>
  <c r="B50" i="6"/>
  <c r="C36" i="1" l="1"/>
  <c r="B11" i="9" l="1"/>
  <c r="H5" i="1" l="1"/>
  <c r="G33" i="10" l="1"/>
  <c r="D15" i="10"/>
  <c r="D14" i="10"/>
  <c r="D16" i="3"/>
  <c r="C7" i="10"/>
  <c r="K6" i="10"/>
  <c r="C6" i="10"/>
  <c r="K5" i="10"/>
  <c r="C5" i="10"/>
  <c r="K4" i="10"/>
  <c r="I6" i="10" s="1"/>
  <c r="C4" i="10"/>
  <c r="G39" i="3"/>
  <c r="K4" i="3"/>
  <c r="I5" i="3" s="1"/>
  <c r="K6" i="3"/>
  <c r="K5" i="3"/>
  <c r="C7" i="3"/>
  <c r="C6" i="3"/>
  <c r="C5" i="3"/>
  <c r="C4" i="3"/>
  <c r="F23" i="8"/>
  <c r="B109" i="8"/>
  <c r="I5" i="10" l="1"/>
  <c r="I6" i="3"/>
  <c r="B66" i="4"/>
  <c r="B71" i="6"/>
  <c r="U14" i="1"/>
  <c r="U7" i="1"/>
  <c r="U6" i="1"/>
  <c r="U3" i="1"/>
  <c r="D82" i="4" l="1"/>
  <c r="B81" i="4"/>
  <c r="B80" i="4"/>
  <c r="H79" i="4"/>
  <c r="B79" i="4"/>
  <c r="B77" i="4"/>
  <c r="D76" i="4"/>
  <c r="B76" i="4"/>
  <c r="H65" i="2"/>
  <c r="B65" i="2"/>
  <c r="B20" i="5"/>
  <c r="B19" i="5"/>
  <c r="G45" i="1" l="1"/>
  <c r="G54" i="8" l="1"/>
  <c r="C51" i="8"/>
  <c r="J51" i="8" s="1"/>
  <c r="B95" i="7"/>
  <c r="B63" i="2" l="1"/>
  <c r="B45" i="8"/>
  <c r="B86" i="7"/>
  <c r="B85" i="7"/>
  <c r="B34" i="4"/>
  <c r="B76" i="7"/>
  <c r="F20" i="5"/>
  <c r="F19" i="5"/>
  <c r="F17" i="5"/>
  <c r="B40" i="10" l="1"/>
  <c r="B46" i="3"/>
  <c r="B135" i="7"/>
  <c r="B108" i="4"/>
  <c r="V7" i="1" l="1"/>
  <c r="T7" i="1" l="1"/>
  <c r="V14" i="1"/>
  <c r="G34" i="1"/>
  <c r="B41" i="6" l="1"/>
  <c r="T14" i="1" l="1"/>
  <c r="T8" i="1"/>
  <c r="E47" i="8"/>
  <c r="B10" i="9" l="1"/>
  <c r="C9" i="8" l="1"/>
  <c r="J17" i="8"/>
  <c r="B18" i="8"/>
  <c r="C43" i="8"/>
  <c r="H50" i="8"/>
  <c r="M51" i="8"/>
  <c r="E54" i="8"/>
  <c r="E55" i="8"/>
  <c r="B61" i="8"/>
  <c r="C71" i="8"/>
  <c r="C74" i="8"/>
  <c r="C79" i="8"/>
  <c r="H133" i="7" l="1"/>
  <c r="B133" i="7"/>
  <c r="I128" i="7"/>
  <c r="B123" i="7"/>
  <c r="B71" i="4"/>
  <c r="D124" i="7"/>
  <c r="B122" i="7"/>
  <c r="B116" i="7"/>
  <c r="G112" i="7"/>
  <c r="B112" i="7"/>
  <c r="B109" i="7"/>
  <c r="B108" i="7"/>
  <c r="B99" i="7" l="1"/>
  <c r="B89" i="7"/>
  <c r="B92" i="7"/>
  <c r="B84" i="7" l="1"/>
  <c r="B82" i="7"/>
  <c r="B78" i="7"/>
  <c r="D72" i="7"/>
  <c r="B19" i="7"/>
  <c r="J18" i="7"/>
  <c r="C10" i="7"/>
  <c r="B106" i="4" l="1"/>
  <c r="B105" i="4"/>
  <c r="B104" i="4"/>
  <c r="D101" i="4"/>
  <c r="B96" i="4"/>
  <c r="B91" i="4"/>
  <c r="I86" i="4"/>
  <c r="B62" i="2"/>
  <c r="B70" i="4"/>
  <c r="D72" i="4"/>
  <c r="G81" i="6"/>
  <c r="B81" i="6"/>
  <c r="K59" i="4"/>
  <c r="G56" i="4"/>
  <c r="B56" i="4"/>
  <c r="B53" i="4"/>
  <c r="B52" i="4"/>
  <c r="B49" i="4"/>
  <c r="B48" i="4"/>
  <c r="B41" i="4"/>
  <c r="B37" i="4"/>
  <c r="K29" i="4"/>
  <c r="B19" i="4"/>
  <c r="J18" i="4"/>
  <c r="C10" i="4"/>
  <c r="D86" i="2"/>
  <c r="B83" i="2"/>
  <c r="I72" i="2"/>
  <c r="D68" i="2"/>
  <c r="B66" i="2"/>
  <c r="B67" i="2"/>
  <c r="D62" i="2"/>
  <c r="B55" i="2"/>
  <c r="K51" i="2"/>
  <c r="G48" i="2"/>
  <c r="B48" i="2"/>
  <c r="B45" i="2"/>
  <c r="B44" i="2"/>
  <c r="B35" i="2"/>
  <c r="B34" i="2"/>
  <c r="B30" i="2"/>
  <c r="B26" i="2"/>
  <c r="B27" i="2" s="1"/>
  <c r="C20" i="2"/>
  <c r="F19" i="2"/>
  <c r="J15" i="2"/>
  <c r="C8" i="2"/>
  <c r="B36" i="29"/>
  <c r="D106" i="6"/>
  <c r="B103" i="6"/>
  <c r="B23" i="30"/>
  <c r="B20" i="30"/>
  <c r="K19" i="30"/>
  <c r="B14" i="30"/>
  <c r="B4" i="30"/>
  <c r="B89" i="6"/>
  <c r="B8" i="30"/>
  <c r="K83" i="6" l="1"/>
  <c r="I78" i="6"/>
  <c r="B74" i="6"/>
  <c r="B73" i="6"/>
  <c r="B58" i="6"/>
  <c r="B69" i="6"/>
  <c r="B66" i="6"/>
  <c r="B63" i="6"/>
  <c r="B62" i="6"/>
  <c r="B61" i="6"/>
  <c r="B53" i="6"/>
  <c r="B27" i="6" l="1"/>
  <c r="B26" i="6" l="1"/>
  <c r="B22" i="6"/>
  <c r="B17" i="6"/>
  <c r="J16" i="6"/>
  <c r="C8" i="6"/>
  <c r="T11" i="1" l="1"/>
  <c r="T10" i="1"/>
  <c r="T9" i="1"/>
  <c r="U12" i="1"/>
  <c r="G35" i="1"/>
  <c r="V6" i="1"/>
  <c r="V3" i="1"/>
  <c r="T3" i="1" l="1"/>
  <c r="T6" i="1"/>
  <c r="T12" i="1"/>
  <c r="B37" i="1"/>
  <c r="B73" i="1" l="1"/>
  <c r="B57" i="8" l="1"/>
  <c r="F18" i="5"/>
  <c r="B71" i="1"/>
  <c r="B70" i="1" s="1"/>
  <c r="C71" i="1"/>
  <c r="B21" i="5"/>
  <c r="H16" i="5"/>
  <c r="B25" i="5" l="1"/>
</calcChain>
</file>

<file path=xl/comments1.xml><?xml version="1.0" encoding="utf-8"?>
<comments xmlns="http://schemas.openxmlformats.org/spreadsheetml/2006/main">
  <authors>
    <author>Patrick Kasparian</author>
  </authors>
  <commentList>
    <comment ref="B19" authorId="0" shapeId="0">
      <text>
        <r>
          <rPr>
            <b/>
            <sz val="9"/>
            <color indexed="81"/>
            <rFont val="Tahoma"/>
            <family val="2"/>
          </rPr>
          <t xml:space="preserve">These can be in draft form. Please send what you currently have. </t>
        </r>
      </text>
    </comment>
    <comment ref="B20" authorId="0" shapeId="0">
      <text>
        <r>
          <rPr>
            <b/>
            <sz val="9"/>
            <color indexed="81"/>
            <rFont val="Tahoma"/>
            <family val="2"/>
          </rPr>
          <t xml:space="preserve">These can be in draft form. Please send what you currently have. </t>
        </r>
      </text>
    </comment>
  </commentList>
</comments>
</file>

<file path=xl/comments2.xml><?xml version="1.0" encoding="utf-8"?>
<comments xmlns="http://schemas.openxmlformats.org/spreadsheetml/2006/main">
  <authors>
    <author>Patrick Kasparian</author>
  </authors>
  <commentList>
    <comment ref="H47" authorId="0" shapeId="0">
      <text>
        <r>
          <rPr>
            <sz val="9"/>
            <color indexed="81"/>
            <rFont val="Tahoma"/>
            <family val="2"/>
          </rPr>
          <t>Registry Studies collect data to better understand long-term trends in specific populations (registries of people with a specific diagnosis or condition and registries that connect people interested in being research participants with health studies). A registry is observational, i.e. non-interventional.  Contracts included in this category – could be to join a registry (e.g., registry membership agreement); to add data/samples to a registry (but not otherwise participate in the registry). This could be where we are the lead or an external is the lead. 
To participate in a registry clinical study or receive data/samples from a registry (this would be a CSA or a PRA). A registry clinical study may be non-interventional or interventional, if additional treatment is given.</t>
        </r>
      </text>
    </comment>
  </commentList>
</comments>
</file>

<file path=xl/comments3.xml><?xml version="1.0" encoding="utf-8"?>
<comments xmlns="http://schemas.openxmlformats.org/spreadsheetml/2006/main">
  <authors>
    <author>Patrick Kasparian</author>
  </authors>
  <commentList>
    <comment ref="G92" authorId="0" shapeId="0">
      <text>
        <r>
          <rPr>
            <sz val="9"/>
            <color indexed="81"/>
            <rFont val="Tahoma"/>
            <family val="2"/>
          </rPr>
          <t>Note regarding overhead (indirect costs) for non-industry funding: Unless the funding agency has a written policy disallowing overhead (indirect costs), the total costs must include overhead at the rates allowed by the funding agency (e.g., NIH rate is 8%).</t>
        </r>
      </text>
    </comment>
  </commentList>
</comments>
</file>

<file path=xl/comments4.xml><?xml version="1.0" encoding="utf-8"?>
<comments xmlns="http://schemas.openxmlformats.org/spreadsheetml/2006/main">
  <authors>
    <author>Patrick Kasparian</author>
  </authors>
  <commentList>
    <comment ref="G106" authorId="0" shapeId="0">
      <text>
        <r>
          <rPr>
            <b/>
            <sz val="9"/>
            <color indexed="81"/>
            <rFont val="Tahoma"/>
            <family val="2"/>
          </rPr>
          <t>*Please note:</t>
        </r>
        <r>
          <rPr>
            <sz val="9"/>
            <color indexed="81"/>
            <rFont val="Tahoma"/>
            <family val="2"/>
          </rPr>
          <t xml:space="preserve"> If the service provider does not have an HST#, then their Social Insurance Number (SIN) will be required at time of payment on their payment requisition for Finance. </t>
        </r>
      </text>
    </comment>
  </commentList>
</comments>
</file>

<file path=xl/sharedStrings.xml><?xml version="1.0" encoding="utf-8"?>
<sst xmlns="http://schemas.openxmlformats.org/spreadsheetml/2006/main" count="556" uniqueCount="351">
  <si>
    <t>Contract Review Document Tracking Sheet (DTS)</t>
  </si>
  <si>
    <t>Date Submitted</t>
  </si>
  <si>
    <t>Unity Health Toronto Contact person for pick-up/questions:</t>
  </si>
  <si>
    <t>Name</t>
  </si>
  <si>
    <t>Email</t>
  </si>
  <si>
    <t>Tel</t>
  </si>
  <si>
    <t>Who is funding the study? Please provide us with the FULL NAME of the Funder:</t>
  </si>
  <si>
    <t>Who initiated/developed the Study/Protocol? Please provide us with the name of a person, institution or company:</t>
  </si>
  <si>
    <t xml:space="preserve">Anticipated Contract Start Date: </t>
  </si>
  <si>
    <t xml:space="preserve">Anticipated Contract Completion Date: </t>
  </si>
  <si>
    <t>Name:</t>
  </si>
  <si>
    <t>Title:</t>
  </si>
  <si>
    <t>Phone:</t>
  </si>
  <si>
    <t>Email:</t>
  </si>
  <si>
    <t>Confidential Disclosure</t>
  </si>
  <si>
    <t>Full Name</t>
  </si>
  <si>
    <t>Short</t>
  </si>
  <si>
    <t>First Description</t>
  </si>
  <si>
    <t>Second Description</t>
  </si>
  <si>
    <t>Clinical Study/Trial</t>
  </si>
  <si>
    <t>Basic Science</t>
  </si>
  <si>
    <t>Material Transfer</t>
  </si>
  <si>
    <t>Privacy</t>
  </si>
  <si>
    <t>Service Provider</t>
  </si>
  <si>
    <t>Intellectual Property</t>
  </si>
  <si>
    <t>AWA</t>
  </si>
  <si>
    <t>CSA</t>
  </si>
  <si>
    <t>BSA</t>
  </si>
  <si>
    <t>MTA</t>
  </si>
  <si>
    <t>PRA</t>
  </si>
  <si>
    <t>SPA</t>
  </si>
  <si>
    <t>CDA</t>
  </si>
  <si>
    <t>IP</t>
  </si>
  <si>
    <t>SUB</t>
  </si>
  <si>
    <t>e.g., License Agreement, Assignment Agreement etc.</t>
  </si>
  <si>
    <t>Award (incoming)</t>
  </si>
  <si>
    <t>Sub Award (incoming)</t>
  </si>
  <si>
    <t>Sub Award (outgoing)</t>
  </si>
  <si>
    <t>An incoming award</t>
  </si>
  <si>
    <t>An incoming sub-award</t>
  </si>
  <si>
    <t>An outgoing sub-award</t>
  </si>
  <si>
    <t>You are sending or receiving non-human research material from/to another party</t>
  </si>
  <si>
    <t>aka Data Transfer Agreement - You are receiving or sending personal or personal health information (including de-identified data),  human samples etc. from/to another party</t>
  </si>
  <si>
    <t>aka Non-Disclosure Agreement- you are receiving or disclosing confidential information from/to another party</t>
  </si>
  <si>
    <t xml:space="preserve">A Basic Science Agreement (BSA) governs non-human research including literature reviews, surveys, animal studies, and wet/dry bench research. </t>
  </si>
  <si>
    <t>A Privacy Agreement (PRA) governs the transfer of any personal information, personal health information (which includes de-identified data), and/or human biological samples that are sent to or from Unity Health Toronto for research purposes only.
If Unity Health Toronto is collecting or generating data/samples as part of an external party’s study (e.g. by way of recruitment activities or blood collection), please submit a request to review a Clinical Study Agreement instead.
Please note that the provider of the data/samples is responsible for ensuring that a PRA is in place before data/samples can be transferred.</t>
  </si>
  <si>
    <t xml:space="preserve"> </t>
  </si>
  <si>
    <t>Contact information for the external party to this contract:</t>
  </si>
  <si>
    <t>Addendums</t>
  </si>
  <si>
    <t>Formulas</t>
  </si>
  <si>
    <t>Section 1: Conflict of Interest</t>
  </si>
  <si>
    <t xml:space="preserve">Does the Unity Health Toronto Investigator or his/her family member(s) have one or more of the following interests? </t>
  </si>
  <si>
    <t xml:space="preserve">Please note that if you select yes, this information will be used for review under the </t>
  </si>
  <si>
    <t>Research Conflicts of Interest Policy.</t>
  </si>
  <si>
    <t>Employment, consulting, ownership, or other financial interest in any entity that could benefit from the results of the study (including the funder, sponsor, owner of the study product, or entity that supplies products/materials for the study)</t>
  </si>
  <si>
    <t>Inventorship, copyright or other ownership interest in the study product or a competitor product</t>
  </si>
  <si>
    <t>Endorsement of the study product or a competitor product (i.e. my name, or my family member’s name, is associated in endorsing the product)</t>
  </si>
  <si>
    <t xml:space="preserve">The Unity Health Toronto Investigator is responsible for asking all members of the research team (including co-investigators, coordinators, managers, research, administrative staff, etc.) if they have any of the interests listed above. </t>
  </si>
  <si>
    <t>Are there any disclosures to be made by other members of the research team?</t>
  </si>
  <si>
    <t>Section 2: Study Details</t>
  </si>
  <si>
    <t xml:space="preserve">Are there any other agencies/companies involved in the Study that are not listed in the agreement? </t>
  </si>
  <si>
    <t>Are there pre-existing agreements related to the Study? (e.g., Funding Agreement; Licensing Agreement; Service Provider Agreement, other Sub-Site Agreements etc.)</t>
  </si>
  <si>
    <t>Is Unity Health Toronto the Lead or Coordinating Institution?</t>
  </si>
  <si>
    <t xml:space="preserve">Briefly describe the Study intervention:       </t>
  </si>
  <si>
    <t>Please confirm that the protocol and informed consent form (pending versions accepted) are included in your contracts submission.</t>
  </si>
  <si>
    <t xml:space="preserve">Section 3: Privacy, REB and Study Certifications </t>
  </si>
  <si>
    <t>Section 3: Privacy, REB and Study Certifications</t>
  </si>
  <si>
    <t xml:space="preserve">Will confidential (proprietary) information be transferred to or from an external party (e.g., drug information, documents, research methods etc.)? </t>
  </si>
  <si>
    <t xml:space="preserve">Are Biohazards involved in this Study at Unity Health Toronto? </t>
  </si>
  <si>
    <t xml:space="preserve">Will viral vectors be used/created? </t>
  </si>
  <si>
    <t>Section 4: Study Product or Equipment (if applicable)</t>
  </si>
  <si>
    <t xml:space="preserve">Will a drug, device, biologic or natural health product be used? </t>
  </si>
  <si>
    <t>Is equipment (not a study device as described above) being provided by an external entity?</t>
  </si>
  <si>
    <t xml:space="preserve">Who is providing the drug/device/biologic/natural health product or equipment?       </t>
  </si>
  <si>
    <t xml:space="preserve">Is the product or equipment coming from another country (i.e. it needs to be imported)? </t>
  </si>
  <si>
    <t xml:space="preserve">Section 5: Contract Terms </t>
  </si>
  <si>
    <t xml:space="preserve">I understand that I must comply with the confidentiality provisions in the agreement, and that I must ensure that the rest of my research team also complies. </t>
  </si>
  <si>
    <t>Section 6: Budget- Please submit current copy of budget along with this form</t>
  </si>
  <si>
    <t xml:space="preserve">Does the budget cover all costs of the research? </t>
  </si>
  <si>
    <t>Currency:</t>
  </si>
  <si>
    <t>For industry/investigator initiated clinical research, have you included the following in the budget?</t>
  </si>
  <si>
    <t>Audit Fee</t>
  </si>
  <si>
    <t>Screen Failure Fee</t>
  </si>
  <si>
    <t>Pharmacy Fee</t>
  </si>
  <si>
    <t>Non-refundable Start Up Fee</t>
  </si>
  <si>
    <t>Laboratory Start Up</t>
  </si>
  <si>
    <t>Advertising Fee</t>
  </si>
  <si>
    <t>Overhead Rate:</t>
  </si>
  <si>
    <t>(If it is below our institutional OH rate of 35%, you must obtain a Waiver of OH).</t>
  </si>
  <si>
    <t xml:space="preserve">In the event that this Study has multiple sites , please list all sites involved and provide the PI information for each site: </t>
  </si>
  <si>
    <t>PI:</t>
  </si>
  <si>
    <t>Institution:</t>
  </si>
  <si>
    <t>Contact:</t>
  </si>
  <si>
    <t>Addendum #2 – Non-Human Subjects Research</t>
  </si>
  <si>
    <t>Type of Research:</t>
  </si>
  <si>
    <t xml:space="preserve">Are there any students participating in this study?  </t>
  </si>
  <si>
    <t>Animal Welfare</t>
  </si>
  <si>
    <t>Section 4: Contract Terms</t>
  </si>
  <si>
    <t>Addendum #3 – Material Transfer</t>
  </si>
  <si>
    <t>A MTA is not used for the transfer of human biological samples. If you are sending or receiving human biological samples, please submit a request to review a Privacy Agreement (PRA)</t>
  </si>
  <si>
    <t>Section 2: Agreement Details</t>
  </si>
  <si>
    <t xml:space="preserve">Provider:       </t>
  </si>
  <si>
    <t xml:space="preserve">Material:      </t>
  </si>
  <si>
    <t xml:space="preserve">What is the intended use of the material?                       </t>
  </si>
  <si>
    <t>Is the material derived from humans? (excluding cell lines, virus cultures, plasmid)</t>
  </si>
  <si>
    <t>Is this part of a collaboration?</t>
  </si>
  <si>
    <t xml:space="preserve">Will the materials be used with other material provided by a third party? </t>
  </si>
  <si>
    <t xml:space="preserve">Is there any possibility that you might create a commercializable invention or product? </t>
  </si>
  <si>
    <t>Will confidential information be provided?</t>
  </si>
  <si>
    <t>Section 4: Incoming Agreement (if applicable)</t>
  </si>
  <si>
    <t xml:space="preserve">Do you intend to publish your findings?  </t>
  </si>
  <si>
    <t>Is the material sold commercially?</t>
  </si>
  <si>
    <t>Section 5: Funding Details</t>
  </si>
  <si>
    <t xml:space="preserve">Will the cost of the material transfer be supported by a third party funder?  </t>
  </si>
  <si>
    <t>Addendum #4 - Privacy (Data or Human Biological Samples Transfer)</t>
  </si>
  <si>
    <t>For Non-Human Biological Samples, please complete addendum 3 instead</t>
  </si>
  <si>
    <t>Is the transfer with Waiver of Consent</t>
  </si>
  <si>
    <t>Is the transfer with Consent</t>
  </si>
  <si>
    <t>Is the data and/or samples being transferred to or from a databank/biobank, consortium, or restricted/controlled genomic database:</t>
  </si>
  <si>
    <t>Do the personal information/biological samples(s) originate from the European Union/European Economic Area?</t>
  </si>
  <si>
    <t>Do the personal information/biological samples(s) originate from the United Kingdom (Great Britain and Northern Ireland)?</t>
  </si>
  <si>
    <t xml:space="preserve">Is the personal information/biological sample(s) being transferred: </t>
  </si>
  <si>
    <t xml:space="preserve">Out of UHT </t>
  </si>
  <si>
    <t>To UHT</t>
  </si>
  <si>
    <t xml:space="preserve">Is this a collaboration or joint research initiative? </t>
  </si>
  <si>
    <t xml:space="preserve">Is the personal information/biological sample(s) being returned to Provider or destroyed? </t>
  </si>
  <si>
    <t xml:space="preserve">If UHT is the Provider, are we receiving back a copy of the analysis or results?  </t>
  </si>
  <si>
    <t>Will the Recipient be further transferring the personal information and/or biological samples to a third party (e.g., consortium, service provider, or collaborator)?</t>
  </si>
  <si>
    <t>Section 4: Budget</t>
  </si>
  <si>
    <t xml:space="preserve">Is funding provided or to be paid under this Agreement? (This includes invoicing for nominal fees associated with the transfer of data/samples) </t>
  </si>
  <si>
    <t>Addendum #5 – Service Provider (Independent Contractor)</t>
  </si>
  <si>
    <t>Is Unity Health Toronto/PI:</t>
  </si>
  <si>
    <t>Is the Service Provider an employee of the hospital?</t>
  </si>
  <si>
    <t xml:space="preserve">Does the statement of work fall under a current Unity Health Toronto Job Description? </t>
  </si>
  <si>
    <t xml:space="preserve">Will the Service Provider be working on-site at Unity Health Toronto?  </t>
  </si>
  <si>
    <t xml:space="preserve">Is the Service Provider required to have any licenses or certificates? </t>
  </si>
  <si>
    <t>Section 2: Service Provider Details</t>
  </si>
  <si>
    <t xml:space="preserve">Please describe the tasks that will be expected of the Service Provider (e.g., conduct analysis of XXX, database development, etc.). </t>
  </si>
  <si>
    <t xml:space="preserve">Please describe the deliverables (e.g., interim progress reports, analyzed data, a report of the analysis, draft publication manuscript, software code, final database, etc.) that will be provided by the Service Provider. </t>
  </si>
  <si>
    <t>Please note that Service Provider (Independent Contractor) agreements require a maximum amount (or number of hours to be spent by the Service Provider).  In order to extend the amount of time or to increase the amount, please contact Research Contracts for an amendment.</t>
  </si>
  <si>
    <t>Addendum #6 – Amendments and Work Orders to Contracts</t>
  </si>
  <si>
    <t>Please provide the following:</t>
  </si>
  <si>
    <t xml:space="preserve">PI Name:       </t>
  </si>
  <si>
    <t xml:space="preserve">Contact:      </t>
  </si>
  <si>
    <t>Study Funder Name and Award No:</t>
  </si>
  <si>
    <t>Start Date:</t>
  </si>
  <si>
    <t>End Date:</t>
  </si>
  <si>
    <t xml:space="preserve">Study Title:  </t>
  </si>
  <si>
    <t>Approvals</t>
  </si>
  <si>
    <t xml:space="preserve">Service Provider Name:       </t>
  </si>
  <si>
    <t xml:space="preserve">Service Type:        </t>
  </si>
  <si>
    <t xml:space="preserve">Estimated Total Amount:      </t>
  </si>
  <si>
    <t xml:space="preserve">Study Funder:  </t>
  </si>
  <si>
    <t>Reason why engagement was NOT APPROVED (to be completed by Research Financial Analysts)</t>
  </si>
  <si>
    <t>Please fill out all PURPLE boxes below</t>
  </si>
  <si>
    <t>Member of the senior management (e.g. CEO or VP) or an officer or director of any entity that could benefit from the results of the study (including the funder, sponsor, owner of the study product, or entity that supplies products/materials for the study</t>
  </si>
  <si>
    <t xml:space="preserve">Is this a multi-site study? </t>
  </si>
  <si>
    <t>Lead Institution:</t>
  </si>
  <si>
    <t>Lead PI:</t>
  </si>
  <si>
    <r>
      <t xml:space="preserve">Is the protocol and informed consent form (pending versions accepted) included in your contracts submission? </t>
    </r>
    <r>
      <rPr>
        <sz val="8"/>
        <color theme="1"/>
        <rFont val="Calibri"/>
        <family val="2"/>
        <scheme val="minor"/>
      </rPr>
      <t>(drop down)</t>
    </r>
  </si>
  <si>
    <t>Is there any other transfer of personal and/or personal health information (e.g., identifiable data, human biological samples)?</t>
  </si>
  <si>
    <t>If Unity Health Toronto is a sub-site/sub-grantee/sub-contractor, please name the:</t>
  </si>
  <si>
    <t xml:space="preserve">Does this Study involve the use of radioactive materials? </t>
  </si>
  <si>
    <t>Do you have adequate space and facilities to undertake this Study to completion?</t>
  </si>
  <si>
    <t>Has a Clinical Trial Application been submitted to Health Canada for the Study products listed above?</t>
  </si>
  <si>
    <t xml:space="preserve">Is the budget still under negotiation?  
Note: Investigator and study team are responsible for budget negotiations </t>
  </si>
  <si>
    <t>Period of funding:</t>
  </si>
  <si>
    <t>to</t>
  </si>
  <si>
    <t>Non-refundable REB Fee</t>
  </si>
  <si>
    <t>Archiving Fee</t>
  </si>
  <si>
    <t xml:space="preserve">Section 7: Multi-Site Involvement </t>
  </si>
  <si>
    <t>Instructions and Checklist</t>
  </si>
  <si>
    <t>Human biological samples:</t>
  </si>
  <si>
    <t>Please provide any other factors that need to be taken into account in developing or reviewing the agreement (e.g., unique context, precedents/other agreements with source, timing, etc):</t>
  </si>
  <si>
    <t>Recipient:</t>
  </si>
  <si>
    <t>Quantity:</t>
  </si>
  <si>
    <t>&gt;&gt;&gt;</t>
  </si>
  <si>
    <t>Is the material derived from animals?</t>
  </si>
  <si>
    <t xml:space="preserve">Will you be modifying the material? </t>
  </si>
  <si>
    <t xml:space="preserve">Are there pre-existing agreements related to the Study? </t>
  </si>
  <si>
    <t>(If in doubt, please check with the REB office before you answer this question.)</t>
  </si>
  <si>
    <t>How much money will the Provider be paid for the material transfer?</t>
  </si>
  <si>
    <t>What is being transferred under this agreement? Select "Yes" to all that apply:</t>
  </si>
  <si>
    <t>What page in the Protocol is the Waiver/Consent for the transfer referred to?</t>
  </si>
  <si>
    <t>What page in the Protocol describes the description of the external transfer?</t>
  </si>
  <si>
    <t>Recipient Researcher:</t>
  </si>
  <si>
    <t>[contact details]</t>
  </si>
  <si>
    <t>Provider Researcher:</t>
  </si>
  <si>
    <t>Provider Instititution:</t>
  </si>
  <si>
    <t>Recipient Institution:</t>
  </si>
  <si>
    <t>Both ways</t>
  </si>
  <si>
    <t xml:space="preserve">(e.g., Are both parties sending and receiving personal information/biological samples?) </t>
  </si>
  <si>
    <t>Are there pre-existing contracts related to the study? (e.g., funding agreement)?</t>
  </si>
  <si>
    <t>Will other confidential information be provided? (e.g., Proprietary information)?</t>
  </si>
  <si>
    <t>Section 4: Payment Details</t>
  </si>
  <si>
    <t>Is this inclusive of tax?</t>
  </si>
  <si>
    <t>Payment Amount:</t>
  </si>
  <si>
    <t>Payment Schedule:</t>
  </si>
  <si>
    <t xml:space="preserve">Service Provider Contact Information: </t>
  </si>
  <si>
    <t xml:space="preserve">Address:       </t>
  </si>
  <si>
    <t xml:space="preserve">Email:       </t>
  </si>
  <si>
    <t>Phone:      </t>
  </si>
  <si>
    <t>1.</t>
  </si>
  <si>
    <t>2.</t>
  </si>
  <si>
    <t>3.</t>
  </si>
  <si>
    <t>Section 1</t>
  </si>
  <si>
    <t>Original Unity Health Contract ID#</t>
  </si>
  <si>
    <t>(e.g. 19-0123-CSA)</t>
  </si>
  <si>
    <t>Have there been previous Amendments or Work Orders/Statements of Work to the Original Contract?</t>
  </si>
  <si>
    <t xml:space="preserve">External Party Name: </t>
  </si>
  <si>
    <t>Estimated Total Amount of Funds:</t>
  </si>
  <si>
    <t>Company:</t>
  </si>
  <si>
    <t>Accounting Unit:</t>
  </si>
  <si>
    <t>Percentage %:</t>
  </si>
  <si>
    <t>Please discuss with your RFA on how funds should be distributed according to the budget and in order to ensure that monies are available from the Funder and reporting timelines are correctly set out.</t>
  </si>
  <si>
    <t>Checklist</t>
  </si>
  <si>
    <t>Unity Health Toronto Investigator:</t>
  </si>
  <si>
    <t>Tel.:</t>
  </si>
  <si>
    <t>Contract Type Descriptions:</t>
  </si>
  <si>
    <t>You are providing or obtaining services for a study</t>
  </si>
  <si>
    <t>An outgoing Sub-Award Agreement (SUB) governs the transfer of funds taken from an award that a Unity Health PI has received and will be sending to another institution.</t>
  </si>
  <si>
    <t>A Clinical Study Agreement (CSA) governs research that involves testing experimental drugs or medical devices on human participants or conducting observational studies and chart reviews. CSAs can include investigator-initiated studies, industry sponsored studies, multi-site studies, and inter-institutional collaborations.
Please note if Unity Health Toronto is the lead study site, a separate CSA submission is required for each sub-site.</t>
  </si>
  <si>
    <t>A Material Transfer Agreement (MTA) governs the transfer of tangible, non-human research materials between the provider and the recipient of the material. Examples of material may include: viruses, mice, or plasma.
A MTA IS NOT USED FOR THE TRANSFER OF HUMAN BIOLOGICAL SAMPLES. If you are sending or receiving human biological samples, please submit a request to review a Privacy Agreement (PRA).
Please note that the provider of the material is responsible for ensuring that a MTA is in place before materials can be transferred</t>
  </si>
  <si>
    <t>A Service Provider Agreement (SPA) governs the performance of services between Unity Health Toronto and an external party, whether we are providing or procuring services.
Please note when submitting an SPA for purchasing services, an Activity Approval for SPAs Form must be submitted to the appropriate Research Financial Analyst (RFA).
Please note when purchasing services over $24,999.99, kindly refer to procurement directives prior to submitting your request to draft or review a SPA.</t>
  </si>
  <si>
    <t>Document Tracking Sheet (DTS)</t>
  </si>
  <si>
    <r>
      <rPr>
        <sz val="11"/>
        <rFont val="Calibri"/>
        <family val="2"/>
        <scheme val="minor"/>
      </rPr>
      <t xml:space="preserve">Please note that if you select yes, this information will be used for review under the </t>
    </r>
    <r>
      <rPr>
        <u/>
        <sz val="11"/>
        <color theme="10"/>
        <rFont val="Calibri"/>
        <family val="2"/>
        <scheme val="minor"/>
      </rPr>
      <t>Research Conflicts of Interest Policy.</t>
    </r>
  </si>
  <si>
    <t>An Award Agreement (AWA) governs the transfer of grants or awards (including sub-awards) from industry and non-industry parties, government agencies (i.e. CIHR).</t>
  </si>
  <si>
    <t>Are the transferred human biological samples going to be sequenced by the recipient?</t>
  </si>
  <si>
    <t>Protocol # (if not applicable enter "N/A"):</t>
  </si>
  <si>
    <t xml:space="preserve">Are there any students working on this study?  </t>
  </si>
  <si>
    <t>Total value of the contract ($):</t>
  </si>
  <si>
    <t>Will this study require a new REB approval?
(If in doubt, please check with the REB Office before you answer this question.)</t>
  </si>
  <si>
    <t>Are any of the following involved in this study:</t>
  </si>
  <si>
    <t>Are there any other agencies/companies involved in the study that are not listed in the agreement?</t>
  </si>
  <si>
    <t xml:space="preserve">Briefly describe the study: </t>
  </si>
  <si>
    <t>Do you have adequate space and facilities to undertake this study to completion?</t>
  </si>
  <si>
    <t xml:space="preserve">Section 3: Study Certifications </t>
  </si>
  <si>
    <t xml:space="preserve">Are Animals involved in this study? </t>
  </si>
  <si>
    <t xml:space="preserve">Will this study require a new REB approval? </t>
  </si>
  <si>
    <t xml:space="preserve">How many sites are you anticipating in total (regardless of whether you can identify them below)? </t>
  </si>
  <si>
    <t>What is the timeframe for site recruitment?</t>
  </si>
  <si>
    <t>Start</t>
  </si>
  <si>
    <t>End</t>
  </si>
  <si>
    <t xml:space="preserve">Service Provider’s HST #, if applicable: </t>
  </si>
  <si>
    <r>
      <t xml:space="preserve">Should you have any questions, please email : </t>
    </r>
    <r>
      <rPr>
        <b/>
        <u/>
        <sz val="9"/>
        <color theme="4" tint="-0.249977111117893"/>
        <rFont val="Calibri"/>
        <family val="2"/>
        <scheme val="minor"/>
      </rPr>
      <t>ResearchContracts@unityhealth.to</t>
    </r>
  </si>
  <si>
    <r>
      <t xml:space="preserve">Form not working as expected? Please email : </t>
    </r>
    <r>
      <rPr>
        <b/>
        <u/>
        <sz val="9"/>
        <color theme="4" tint="-0.249977111117893"/>
        <rFont val="Calibri"/>
        <family val="2"/>
        <scheme val="minor"/>
      </rPr>
      <t>patrick.kasparian@unityhealth.to</t>
    </r>
  </si>
  <si>
    <r>
      <rPr>
        <b/>
        <u/>
        <sz val="14"/>
        <color theme="1"/>
        <rFont val="Calibri"/>
        <family val="2"/>
        <scheme val="minor"/>
      </rPr>
      <t>CHECKLIST</t>
    </r>
    <r>
      <rPr>
        <b/>
        <sz val="14"/>
        <color theme="1"/>
        <rFont val="Calibri"/>
        <family val="2"/>
        <scheme val="minor"/>
      </rPr>
      <t xml:space="preserve">: </t>
    </r>
    <r>
      <rPr>
        <sz val="14"/>
        <color theme="1"/>
        <rFont val="Calibri"/>
        <family val="2"/>
        <scheme val="minor"/>
      </rPr>
      <t>Are the following items completed?</t>
    </r>
  </si>
  <si>
    <t>Please provide the full legal name (as written on contract or protocol), for the external parties to the contract (Institution/Company/CRO/External Investigator, as applicable):</t>
  </si>
  <si>
    <t>Department:</t>
  </si>
  <si>
    <t>For assistance, please click here to contact ResearchContracts@unityhealth.to</t>
  </si>
  <si>
    <r>
      <rPr>
        <i/>
        <sz val="11"/>
        <color rgb="FFFF0000"/>
        <rFont val="Calibri"/>
        <family val="2"/>
        <scheme val="minor"/>
      </rPr>
      <t>*</t>
    </r>
    <r>
      <rPr>
        <i/>
        <sz val="11"/>
        <color theme="1"/>
        <rFont val="Calibri"/>
        <family val="2"/>
        <scheme val="minor"/>
      </rPr>
      <t>”Commercial purpose” includes the sale, lease, license, or transfer of the data/material by the Recipient to a for-profit organization; using data/material to perform contract research, screen compound libraries, or produce or manufacture products for general sale; conducting research that results in any sale, lease, license or transfer of the data/material to a for-profit organization; and any other commercial exploitation of the data/material. Industry sponsored academic research will not be considered a “commercial purpose” unless it also constitutes one of the above scenarios.</t>
    </r>
  </si>
  <si>
    <r>
      <t xml:space="preserve">Please </t>
    </r>
    <r>
      <rPr>
        <b/>
        <u/>
        <sz val="11"/>
        <color theme="1"/>
        <rFont val="Calibri"/>
        <family val="2"/>
        <scheme val="minor"/>
      </rPr>
      <t>read and follow</t>
    </r>
    <r>
      <rPr>
        <b/>
        <sz val="11"/>
        <color theme="1"/>
        <rFont val="Calibri"/>
        <family val="2"/>
        <scheme val="minor"/>
      </rPr>
      <t xml:space="preserve"> the instructions in this workbook.  The instructions will direct you to the correct forms you need to complete based on your answers.</t>
    </r>
  </si>
  <si>
    <t>Hazardous Materials</t>
  </si>
  <si>
    <r>
      <t xml:space="preserve">Select </t>
    </r>
    <r>
      <rPr>
        <sz val="8"/>
        <color theme="1"/>
        <rFont val="Calibri"/>
        <family val="2"/>
        <scheme val="minor"/>
      </rPr>
      <t>(drop down)</t>
    </r>
    <r>
      <rPr>
        <sz val="11"/>
        <color theme="1"/>
        <rFont val="Calibri"/>
        <family val="2"/>
        <scheme val="minor"/>
      </rPr>
      <t>:</t>
    </r>
  </si>
  <si>
    <r>
      <t xml:space="preserve">Please select your </t>
    </r>
    <r>
      <rPr>
        <b/>
        <sz val="11"/>
        <color theme="1"/>
        <rFont val="Calibri"/>
        <family val="2"/>
        <scheme val="minor"/>
      </rPr>
      <t>contract type</t>
    </r>
    <r>
      <rPr>
        <sz val="11"/>
        <color theme="1"/>
        <rFont val="Calibri"/>
        <family val="2"/>
        <scheme val="minor"/>
      </rPr>
      <t xml:space="preserve">  </t>
    </r>
    <r>
      <rPr>
        <sz val="8"/>
        <color theme="1"/>
        <rFont val="Calibri"/>
        <family val="2"/>
        <scheme val="minor"/>
      </rPr>
      <t>(drop down)</t>
    </r>
    <r>
      <rPr>
        <sz val="11"/>
        <color theme="1"/>
        <rFont val="Calibri"/>
        <family val="2"/>
        <scheme val="minor"/>
      </rPr>
      <t xml:space="preserve">: </t>
    </r>
  </si>
  <si>
    <r>
      <t xml:space="preserve">Please describe </t>
    </r>
    <r>
      <rPr>
        <b/>
        <sz val="11"/>
        <color theme="1"/>
        <rFont val="Calibri"/>
        <family val="2"/>
        <scheme val="minor"/>
      </rPr>
      <t>what</t>
    </r>
    <r>
      <rPr>
        <sz val="11"/>
        <color theme="1"/>
        <rFont val="Calibri"/>
        <family val="2"/>
        <scheme val="minor"/>
      </rPr>
      <t xml:space="preserve"> is being transferred:      </t>
    </r>
  </si>
  <si>
    <r>
      <t xml:space="preserve">Please describe the </t>
    </r>
    <r>
      <rPr>
        <b/>
        <sz val="11"/>
        <color theme="1"/>
        <rFont val="Calibri"/>
        <family val="2"/>
        <scheme val="minor"/>
      </rPr>
      <t>quantity</t>
    </r>
    <r>
      <rPr>
        <sz val="11"/>
        <color theme="1"/>
        <rFont val="Calibri"/>
        <family val="2"/>
        <scheme val="minor"/>
      </rPr>
      <t xml:space="preserve"> of what is being transferred:      </t>
    </r>
  </si>
  <si>
    <r>
      <t>Will the Recipient, or third party, use the personal information/biological sample(s), including derivatives from the biological sample(s), for a commercial purpose</t>
    </r>
    <r>
      <rPr>
        <sz val="11"/>
        <color rgb="FFFF0000"/>
        <rFont val="Calibri"/>
        <family val="2"/>
        <scheme val="minor"/>
      </rPr>
      <t>*</t>
    </r>
    <r>
      <rPr>
        <sz val="11"/>
        <color theme="1"/>
        <rFont val="Calibri"/>
        <family val="2"/>
        <scheme val="minor"/>
      </rPr>
      <t xml:space="preserve"> (see next page for definition)?</t>
    </r>
  </si>
  <si>
    <r>
      <rPr>
        <b/>
        <sz val="11"/>
        <color theme="1"/>
        <rFont val="Calibri"/>
        <family val="2"/>
        <scheme val="minor"/>
      </rPr>
      <t xml:space="preserve">Details for How Funds are to be Paid and Reporting Requirements </t>
    </r>
    <r>
      <rPr>
        <sz val="11"/>
        <color theme="1"/>
        <rFont val="Calibri"/>
        <family val="2"/>
        <scheme val="minor"/>
      </rPr>
      <t>(i.e. invoices vs. installments, reporting requirements, budgeting, etc.) (please see attached examples):</t>
    </r>
  </si>
  <si>
    <r>
      <t xml:space="preserve">Are there any disclosures to be made by other members of the research team? </t>
    </r>
    <r>
      <rPr>
        <sz val="8"/>
        <color theme="1"/>
        <rFont val="Calibri"/>
        <family val="2"/>
        <scheme val="minor"/>
      </rPr>
      <t>(drop down)</t>
    </r>
  </si>
  <si>
    <t>A Confidentiality or Non-Disclosure Agreement (CDA) governs the exchange of proprietary, confidential information between two or more parties.
CDAs outline confidential material, knowledge, know-how or information (e.g. study protocol) being shared between the parties. CDAs are in place to protect such information and prevent its disclosure to third parties.
*No Addendums are needed if not an Amendment or Work Order*</t>
  </si>
  <si>
    <t>·    If you are copying and pasting data from another source,  first press the F2 key to get into the cell, then CTRL+V to paste the data, and finally ENTER to submit it.</t>
  </si>
  <si>
    <t>·    You can adjust the size of the rows by clicking and holding down the line between the row numbers and dragging up and down:</t>
  </si>
  <si>
    <t>Sub-Total Amount of Funding (minus overhead) ($):</t>
  </si>
  <si>
    <t>Overhead Rate (%):</t>
  </si>
  <si>
    <t>Total Amount of Funding ($):</t>
  </si>
  <si>
    <t>Total Overhead Amount ($):</t>
  </si>
  <si>
    <t>If OH is below our institutional OH rate of 35%, you must obtain a Waiver of OH.</t>
  </si>
  <si>
    <r>
      <t>Hospital Site</t>
    </r>
    <r>
      <rPr>
        <sz val="8"/>
        <color theme="1"/>
        <rFont val="Calibri"/>
        <family val="2"/>
        <scheme val="minor"/>
      </rPr>
      <t xml:space="preserve"> (drop down)</t>
    </r>
    <r>
      <rPr>
        <sz val="11"/>
        <color theme="1"/>
        <rFont val="Calibri"/>
        <family val="2"/>
        <scheme val="minor"/>
      </rPr>
      <t>:</t>
    </r>
  </si>
  <si>
    <t>Full Study Title (as written on the protocol):</t>
  </si>
  <si>
    <r>
      <t xml:space="preserve">Is this an amendment or work order?  </t>
    </r>
    <r>
      <rPr>
        <sz val="8"/>
        <color theme="1"/>
        <rFont val="Calibri"/>
        <family val="2"/>
        <scheme val="minor"/>
      </rPr>
      <t>(drop down)</t>
    </r>
    <r>
      <rPr>
        <sz val="11"/>
        <color theme="1"/>
        <rFont val="Calibri"/>
        <family val="2"/>
        <scheme val="minor"/>
      </rPr>
      <t>:</t>
    </r>
  </si>
  <si>
    <r>
      <t xml:space="preserve">Is this an Investigator Initiated Study? </t>
    </r>
    <r>
      <rPr>
        <sz val="8"/>
        <color theme="1"/>
        <rFont val="Calibri"/>
        <family val="2"/>
        <scheme val="minor"/>
      </rPr>
      <t>(drop down)</t>
    </r>
    <r>
      <rPr>
        <sz val="11"/>
        <color theme="1"/>
        <rFont val="Calibri"/>
        <family val="2"/>
        <scheme val="minor"/>
      </rPr>
      <t>:</t>
    </r>
  </si>
  <si>
    <r>
      <t xml:space="preserve">Are you receiving Research Participant Data (e.g. participant data that’s been collected from EU/UK citizens) from the European Union or United Kingdom? </t>
    </r>
    <r>
      <rPr>
        <sz val="8"/>
        <color theme="1"/>
        <rFont val="Calibri"/>
        <family val="2"/>
        <scheme val="minor"/>
      </rPr>
      <t>(drop down)</t>
    </r>
    <r>
      <rPr>
        <sz val="11"/>
        <color theme="1"/>
        <rFont val="Calibri"/>
        <family val="2"/>
        <scheme val="minor"/>
      </rPr>
      <t>:</t>
    </r>
  </si>
  <si>
    <t>No human participants/patient data involved. This can include basic or pure science, laboratory, animals, literature reviews, preclinical etc.</t>
  </si>
  <si>
    <t>Human participants are involved in the study</t>
  </si>
  <si>
    <t>Human Participants</t>
  </si>
  <si>
    <t>Addendum #1 – Human Participants Research</t>
  </si>
  <si>
    <t>Are human participants involved in this Study at Unity Health Toronto (includes questionnaires, drugs, blood, tissue, DNA, excreta, tests or other procedures)?</t>
  </si>
  <si>
    <t xml:space="preserve">Are human participants involved in another location? </t>
  </si>
  <si>
    <t xml:space="preserve">Number of participants you are intending or anticipating to enroll: </t>
  </si>
  <si>
    <t xml:space="preserve">If a product will be provided by a company, do you want the company to supply the product free of charge after the end of the study (barring participant safety issues) until it is commercially available in Canada? </t>
  </si>
  <si>
    <t>Human participants:</t>
  </si>
  <si>
    <t>Personal, or Personal health information:</t>
  </si>
  <si>
    <t>Are Human Participants involved in this study at Unity Health Toronto?
(Includes questionnaires, drugs, blood, tissue, DNA, excreta, tests or other procedures)</t>
  </si>
  <si>
    <r>
      <t xml:space="preserve">What is the </t>
    </r>
    <r>
      <rPr>
        <b/>
        <sz val="11"/>
        <color theme="1"/>
        <rFont val="Calibri"/>
        <family val="2"/>
        <scheme val="minor"/>
      </rPr>
      <t>frequency</t>
    </r>
    <r>
      <rPr>
        <sz val="11"/>
        <color theme="1"/>
        <rFont val="Calibri"/>
        <family val="2"/>
        <scheme val="minor"/>
      </rPr>
      <t xml:space="preserve"> of the transfer?</t>
    </r>
  </si>
  <si>
    <r>
      <rPr>
        <b/>
        <sz val="11"/>
        <color theme="1"/>
        <rFont val="Calibri"/>
        <family val="2"/>
        <scheme val="minor"/>
      </rPr>
      <t>Submission Notes</t>
    </r>
    <r>
      <rPr>
        <sz val="11"/>
        <color theme="1"/>
        <rFont val="Calibri"/>
        <family val="2"/>
        <scheme val="minor"/>
      </rPr>
      <t>: Please use this space for any special notes you want to communicate to the contracts reviewer (e.g. if you need a faster turnaround, please explain the cause of the urgency):</t>
    </r>
  </si>
  <si>
    <t>REB/CTO ID #</t>
  </si>
  <si>
    <r>
      <t xml:space="preserve">Research Ethics Board Status </t>
    </r>
    <r>
      <rPr>
        <sz val="8"/>
        <color theme="1"/>
        <rFont val="Calibri"/>
        <family val="2"/>
        <scheme val="minor"/>
      </rPr>
      <t>(drop down)</t>
    </r>
  </si>
  <si>
    <t>ACC ID #</t>
  </si>
  <si>
    <r>
      <t xml:space="preserve">Animal Care Committee Status </t>
    </r>
    <r>
      <rPr>
        <sz val="8"/>
        <color theme="1"/>
        <rFont val="Calibri"/>
        <family val="2"/>
        <scheme val="minor"/>
      </rPr>
      <t>(drop down)</t>
    </r>
  </si>
  <si>
    <t>Please write a description of the requested services including any important details or considerations you’d like to highlight for the reviewer:</t>
  </si>
  <si>
    <t>Section 3: Contract Terms</t>
  </si>
  <si>
    <t>Is this an amendment/work number?</t>
  </si>
  <si>
    <t>Please Enter your Senior Research Financial Analyst</t>
  </si>
  <si>
    <t>Are new or additional funds being transferred from Unity Health to the External Party under the contract?</t>
  </si>
  <si>
    <t>An incoming Sub-Award Agreement (SUB) governs the transfer of funds taken from an award that another institution received directly from the funder and is being sent to Unity Health.</t>
  </si>
  <si>
    <t xml:space="preserve">This Addendum Is not applicable for this study as you may have human participants, samples or information.  </t>
  </si>
  <si>
    <t xml:space="preserve">Please click here to go back to the DTS and change the contract type, once you do, the bottom of the DTS will direct you to the proper form. </t>
  </si>
  <si>
    <t>Please provide specific details as to the changes required (e.g., extend/shorten term, change budget*/deliverables, add/remove party etc.). For budget changes, if available, please attach the updated Excel/Word budget with your submission.</t>
  </si>
  <si>
    <t>Is this a Registry Study?</t>
  </si>
  <si>
    <t>Personal Health Information (PHI) and/or Personal Information (PI):</t>
  </si>
  <si>
    <t>Directly identifying information – the information identifies a specific individual through direct identifiers (e.g., name, social insurance number, personal health number).</t>
  </si>
  <si>
    <t>Indirectly identifying information – the information can reasonably be expected to identify an individual through a combination of indirect identifiers (e.g., date of birth, place of residence or unique personal characteristic).</t>
  </si>
  <si>
    <t>De-Identified PHI / PI:</t>
  </si>
  <si>
    <t>Coded information – direct identifiers are removed from the information and replaced with a code. Depending on access to the code, it may be possible to re-identify specific participants (e.g., the principal investigator retains a list that links the participants’ code names with their actual names so data can be re-linked if necessary).</t>
  </si>
  <si>
    <t>Anonymized information – the information is irrevocably stripped of direct identifiers, a code is not kept to allow future re-linkage, and risk of re-identification of individuals from remaining indirect identifiers is low or very low.</t>
  </si>
  <si>
    <t>Anonymous Information:</t>
  </si>
  <si>
    <t>Anonymous information – the information never had identifiers associated with it (e.g., anonymous surveys) and risk of identification of individuals is low or very low.</t>
  </si>
  <si>
    <t>Aggregated Data – data compiled from record-level data to a level of aggregation that ensures that the identity of individuals cannot be determined by reasonably foreseeable methods.</t>
  </si>
  <si>
    <t xml:space="preserve">Human Biological Samples </t>
  </si>
  <si>
    <t>Whole Genome/Exome Sequencing Data or Methylation Sequencing Data</t>
  </si>
  <si>
    <r>
      <t xml:space="preserve">Will the Service Provider be given Personal or Personal Health Information </t>
    </r>
    <r>
      <rPr>
        <u/>
        <sz val="11"/>
        <color theme="1"/>
        <rFont val="Calibri"/>
        <family val="2"/>
        <scheme val="minor"/>
      </rPr>
      <t>by Unity</t>
    </r>
    <r>
      <rPr>
        <sz val="11"/>
        <color theme="1"/>
        <rFont val="Calibri"/>
        <family val="2"/>
        <scheme val="minor"/>
      </rPr>
      <t xml:space="preserve"> in the provision of the Services? </t>
    </r>
  </si>
  <si>
    <r>
      <t xml:space="preserve">Will the Servicer Provider be collecting or receiving Personal or Personal Health Information in the provision of the Services </t>
    </r>
    <r>
      <rPr>
        <u/>
        <sz val="11"/>
        <color theme="1"/>
        <rFont val="Calibri"/>
        <family val="2"/>
        <scheme val="minor"/>
      </rPr>
      <t>that is not provided by Unity</t>
    </r>
    <r>
      <rPr>
        <sz val="11"/>
        <color theme="1"/>
        <rFont val="Calibri"/>
        <family val="2"/>
        <scheme val="minor"/>
      </rPr>
      <t>?</t>
    </r>
  </si>
  <si>
    <t>Please indicate the Type of Clinical Trial:</t>
  </si>
  <si>
    <t xml:space="preserve">Not applicable                                                                                               </t>
  </si>
  <si>
    <t>Other – please describe</t>
  </si>
  <si>
    <t>Comparing 2 or more Standards of Care</t>
  </si>
  <si>
    <t>Medical Device Trial – ITA required</t>
  </si>
  <si>
    <t>Medical Device Trial – no ITA required (Health Canada Approval)</t>
  </si>
  <si>
    <t>Phase IV / Post Market (observational) – drug</t>
  </si>
  <si>
    <t>Phase III – drug</t>
  </si>
  <si>
    <t>Phase II – drug</t>
  </si>
  <si>
    <t>Phase I – drug</t>
  </si>
  <si>
    <t xml:space="preserve">Is the trial registered with ClinicalTrial.gov? </t>
  </si>
  <si>
    <r>
      <t xml:space="preserve">Note: OH applies to everything except for REB review. Unless the funding agency has a written policy disallowing overhead (indirect costs), the total costs must include overhead at the rates allowed by the funding agency (e.g., NIH rate is 8%).   For investigator initiated projects (where Unity is lead or sub-site) with industry funding, overhead will apply. For more information, please see the </t>
    </r>
    <r>
      <rPr>
        <b/>
        <i/>
        <u/>
        <sz val="10"/>
        <color rgb="FF0070C0"/>
        <rFont val="Calibri"/>
        <family val="2"/>
        <scheme val="minor"/>
      </rPr>
      <t>Overhead policy</t>
    </r>
    <r>
      <rPr>
        <i/>
        <sz val="10"/>
        <rFont val="Calibri"/>
        <family val="2"/>
        <scheme val="minor"/>
      </rPr>
      <t xml:space="preserve"> </t>
    </r>
  </si>
  <si>
    <t>Addendum #7 – Quality Improvement Agreement</t>
  </si>
  <si>
    <t>Section 1 - Study Details</t>
  </si>
  <si>
    <r>
      <rPr>
        <b/>
        <sz val="11"/>
        <rFont val="Calibri"/>
        <family val="2"/>
        <scheme val="minor"/>
      </rPr>
      <t>Quality Improvement:</t>
    </r>
    <r>
      <rPr>
        <sz val="11"/>
        <rFont val="Calibri"/>
        <family val="2"/>
        <scheme val="minor"/>
      </rPr>
      <t xml:space="preserve"> Quality assurance and quality improvement studies, program evaluation activities, and performance reviews, or testing within normal educational requirements when used exclusively for assessment, management or improvement purposes, do not constitute research for the purposes of this Policy (TCPS2), and do not fall within the scope of REB review.* Please also see eligibility criteria for ReQuIST on </t>
    </r>
    <r>
      <rPr>
        <u/>
        <sz val="11"/>
        <color theme="4" tint="-0.249977111117893"/>
        <rFont val="Calibri"/>
        <family val="2"/>
        <scheme val="minor"/>
      </rPr>
      <t>UnityNet</t>
    </r>
    <r>
      <rPr>
        <sz val="11"/>
        <rFont val="Calibri"/>
        <family val="2"/>
        <scheme val="minor"/>
      </rPr>
      <t xml:space="preserve">.  </t>
    </r>
  </si>
  <si>
    <t>Based on the above definitions, does the project fall under Research or Quality Improvement?</t>
  </si>
  <si>
    <t>Research Agreement</t>
  </si>
  <si>
    <t>Quality Improvement Agreement</t>
  </si>
  <si>
    <r>
      <t xml:space="preserve">Are you planning on submitting this study to REB OR ReQuIST**? 
</t>
    </r>
    <r>
      <rPr>
        <b/>
        <sz val="9"/>
        <color theme="1"/>
        <rFont val="Calibri"/>
        <family val="2"/>
        <scheme val="minor"/>
      </rPr>
      <t>**</t>
    </r>
    <r>
      <rPr>
        <sz val="9"/>
        <color theme="1"/>
        <rFont val="Calibri"/>
        <family val="2"/>
        <scheme val="minor"/>
      </rPr>
      <t>ReQuIST is intended to support staff or physicians who plan to publish or present their work externally, in journals or at conferences, where some form of institutional review may be required.</t>
    </r>
  </si>
  <si>
    <r>
      <rPr>
        <b/>
        <sz val="11"/>
        <color theme="1"/>
        <rFont val="Calibri"/>
        <family val="2"/>
        <scheme val="minor"/>
      </rPr>
      <t>Research:</t>
    </r>
    <r>
      <rPr>
        <sz val="11"/>
        <color theme="1"/>
        <rFont val="Calibri"/>
        <family val="2"/>
        <scheme val="minor"/>
      </rPr>
      <t xml:space="preserve"> an undertaking intended to extend knowledge through a disciplined inquiry and/or systematic investigation.*
</t>
    </r>
    <r>
      <rPr>
        <sz val="9"/>
        <color theme="1"/>
        <rFont val="Calibri"/>
        <family val="2"/>
        <scheme val="minor"/>
      </rPr>
      <t>*As defined in TCPS2</t>
    </r>
  </si>
  <si>
    <t>REB:</t>
  </si>
  <si>
    <t>ReQuIST:</t>
  </si>
  <si>
    <t xml:space="preserve">Is there a copy of the protocol available? If yes, please attach it to your submission. </t>
  </si>
  <si>
    <t>Section 2: Acknowledgment</t>
  </si>
  <si>
    <t>Research Contracts does not review Quality Improvement Agreements. 
By submitting this Quality Improvement Agreement to Research Contracts for review you acknowledge that:</t>
  </si>
  <si>
    <t xml:space="preserve"> - The funds received through this contract will be deposited into a new Research account</t>
  </si>
  <si>
    <r>
      <t xml:space="preserve"> - Any funding outlined in a Quality Improvement Agreement are subject to overhead. For more information, please refer to The Research Overhead and </t>
    </r>
    <r>
      <rPr>
        <u/>
        <sz val="11"/>
        <color theme="4" tint="-0.249977111117893"/>
        <rFont val="Calibri"/>
        <family val="2"/>
        <scheme val="minor"/>
      </rPr>
      <t>Cost Recovery Policy</t>
    </r>
  </si>
  <si>
    <t>QA</t>
  </si>
  <si>
    <t>Quality assurance and quality improvement studies, program evaluation activities, and performance reviews, or testing within normal educational requirements when used exclusively for assessment, management or improvement purposes, do not constitute research for the purposes of this Policy (TCPS2), and do not fall within the scope of REB review.* Please also see eligibility criteria for ReQuIST on UnityNet.</t>
  </si>
  <si>
    <t>You need to check the quality of your study, project, or program</t>
  </si>
  <si>
    <r>
      <rPr>
        <b/>
        <i/>
        <sz val="11"/>
        <color theme="9" tint="-0.249977111117893"/>
        <rFont val="Calibri"/>
        <family val="2"/>
        <scheme val="minor"/>
      </rPr>
      <t>Before you begin,</t>
    </r>
    <r>
      <rPr>
        <i/>
        <sz val="11"/>
        <color theme="9" tint="-0.249977111117893"/>
        <rFont val="Calibri"/>
        <family val="2"/>
        <scheme val="minor"/>
      </rPr>
      <t xml:space="preserve"> here are some </t>
    </r>
    <r>
      <rPr>
        <b/>
        <i/>
        <sz val="11"/>
        <color theme="9" tint="-0.249977111117893"/>
        <rFont val="Calibri"/>
        <family val="2"/>
        <scheme val="minor"/>
      </rPr>
      <t>Excel tips</t>
    </r>
    <r>
      <rPr>
        <i/>
        <sz val="11"/>
        <color theme="9" tint="-0.249977111117893"/>
        <rFont val="Calibri"/>
        <family val="2"/>
        <scheme val="minor"/>
      </rPr>
      <t xml:space="preserve"> you </t>
    </r>
    <r>
      <rPr>
        <b/>
        <i/>
        <u/>
        <sz val="11"/>
        <color theme="9" tint="-0.249977111117893"/>
        <rFont val="Calibri"/>
        <family val="2"/>
        <scheme val="minor"/>
      </rPr>
      <t>will need</t>
    </r>
    <r>
      <rPr>
        <i/>
        <sz val="11"/>
        <color theme="9" tint="-0.249977111117893"/>
        <rFont val="Calibri"/>
        <family val="2"/>
        <scheme val="minor"/>
      </rPr>
      <t xml:space="preserve"> to help you in completing the form:</t>
    </r>
  </si>
  <si>
    <r>
      <t xml:space="preserve">·    To start a new paragraph/line </t>
    </r>
    <r>
      <rPr>
        <b/>
        <i/>
        <sz val="11"/>
        <color theme="9" tint="-0.249977111117893"/>
        <rFont val="Calibri"/>
        <family val="2"/>
        <scheme val="minor"/>
      </rPr>
      <t>within</t>
    </r>
    <r>
      <rPr>
        <i/>
        <sz val="11"/>
        <color theme="9" tint="-0.249977111117893"/>
        <rFont val="Calibri"/>
        <family val="2"/>
        <scheme val="minor"/>
      </rPr>
      <t xml:space="preserve"> a cell,  press ALT+ENTER.</t>
    </r>
  </si>
  <si>
    <r>
      <rPr>
        <b/>
        <u/>
        <sz val="13"/>
        <color theme="9" tint="-0.499984740745262"/>
        <rFont val="Calibri"/>
        <family val="2"/>
        <scheme val="minor"/>
      </rPr>
      <t>STEP 1</t>
    </r>
    <r>
      <rPr>
        <sz val="13"/>
        <color theme="10"/>
        <rFont val="Calibri"/>
        <family val="2"/>
        <scheme val="minor"/>
      </rPr>
      <t xml:space="preserve">: Click </t>
    </r>
    <r>
      <rPr>
        <b/>
        <u/>
        <sz val="13"/>
        <color theme="10"/>
        <rFont val="Calibri"/>
        <family val="2"/>
        <scheme val="minor"/>
      </rPr>
      <t>HERE</t>
    </r>
    <r>
      <rPr>
        <sz val="13"/>
        <color theme="10"/>
        <rFont val="Calibri"/>
        <family val="2"/>
        <scheme val="minor"/>
      </rPr>
      <t xml:space="preserve"> to begin filling out the forms.  Once you are done, the links within the forms will bring you back here to confirm the below checklist (will fully populate as you complete the forms):</t>
    </r>
  </si>
  <si>
    <t>PROJECT APPROVAL FOR SUBGRANT/CLINICAL TRIAL AGREEMENTS – OUTGOING FUNDS</t>
  </si>
  <si>
    <t xml:space="preserve">PI informed that Accounting &amp; Project # has not been approved for this hire/engagement  </t>
  </si>
  <si>
    <t>PROJECT APPROVAL FOR SERVICE PROVIDER AGREEMENT</t>
  </si>
  <si>
    <t>Project Number:</t>
  </si>
  <si>
    <r>
      <t xml:space="preserve">*If payment is </t>
    </r>
    <r>
      <rPr>
        <b/>
        <i/>
        <sz val="9"/>
        <color theme="1"/>
        <rFont val="Calibri"/>
        <family val="2"/>
        <scheme val="minor"/>
      </rPr>
      <t>outgoing from Unity Health Toronto</t>
    </r>
    <r>
      <rPr>
        <i/>
        <sz val="9"/>
        <color theme="1"/>
        <rFont val="Calibri"/>
        <family val="2"/>
        <scheme val="minor"/>
      </rPr>
      <t xml:space="preserve"> and the pre-tax value of the contract: 
    (a) is between $24,999- $99,999, please provide three quotes or approved Non-Competitive Approval Form (NCAF)
    (b) exceeds $99,999, please provide approved NCAF or initiate RFP process
</t>
    </r>
    <r>
      <rPr>
        <b/>
        <i/>
        <sz val="9"/>
        <color theme="1"/>
        <rFont val="Calibri"/>
        <family val="2"/>
        <scheme val="minor"/>
      </rPr>
      <t>If the Service Provider is an Ontario business, please contact Procurement to discuss additional options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</si>
</sst>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F800]dddd\,\ mmmm\ dd\,\ yyyy"/>
  </numFmts>
  <fonts count="53" x14ac:knownFonts="1">
    <font>
      <sz val="11"/>
      <color theme="1"/>
      <name val="Calibri"/>
      <family val="2"/>
      <scheme val="minor"/>
    </font>
    <font>
      <sz val="8"/>
      <color theme="1"/>
      <name val="Calibri"/>
      <family val="2"/>
      <scheme val="minor"/>
    </font>
    <font>
      <b/>
      <sz val="11"/>
      <color theme="1"/>
      <name val="Calibri"/>
      <family val="2"/>
      <scheme val="minor"/>
    </font>
    <font>
      <i/>
      <sz val="9"/>
      <color theme="1"/>
      <name val="Calibri"/>
      <family val="2"/>
      <scheme val="minor"/>
    </font>
    <font>
      <i/>
      <sz val="11"/>
      <color theme="1"/>
      <name val="Calibri"/>
      <family val="2"/>
      <scheme val="minor"/>
    </font>
    <font>
      <b/>
      <u/>
      <sz val="12"/>
      <color theme="1"/>
      <name val="Calibri"/>
      <family val="2"/>
      <scheme val="minor"/>
    </font>
    <font>
      <u/>
      <sz val="11"/>
      <color theme="10"/>
      <name val="Calibri"/>
      <family val="2"/>
      <scheme val="minor"/>
    </font>
    <font>
      <b/>
      <u/>
      <sz val="11"/>
      <color theme="1"/>
      <name val="Calibri"/>
      <family val="2"/>
      <scheme val="minor"/>
    </font>
    <font>
      <u/>
      <sz val="11"/>
      <color rgb="FFFF0000"/>
      <name val="Calibri"/>
      <family val="2"/>
      <scheme val="minor"/>
    </font>
    <font>
      <sz val="11"/>
      <color theme="5" tint="-0.249977111117893"/>
      <name val="Calibri"/>
      <family val="2"/>
      <scheme val="minor"/>
    </font>
    <font>
      <sz val="10.5"/>
      <color theme="5" tint="-0.249977111117893"/>
      <name val="Calibri"/>
      <family val="2"/>
      <scheme val="minor"/>
    </font>
    <font>
      <sz val="11"/>
      <color theme="0"/>
      <name val="Calibri"/>
      <family val="2"/>
      <scheme val="minor"/>
    </font>
    <font>
      <i/>
      <sz val="10"/>
      <color theme="1"/>
      <name val="Calibri"/>
      <family val="2"/>
      <scheme val="minor"/>
    </font>
    <font>
      <sz val="10"/>
      <color theme="1"/>
      <name val="Calibri"/>
      <family val="2"/>
      <scheme val="minor"/>
    </font>
    <font>
      <sz val="10"/>
      <color theme="5" tint="-0.249977111117893"/>
      <name val="Calibri"/>
      <family val="2"/>
      <scheme val="minor"/>
    </font>
    <font>
      <i/>
      <sz val="10"/>
      <color theme="5" tint="-0.249977111117893"/>
      <name val="Calibri"/>
      <family val="2"/>
      <scheme val="minor"/>
    </font>
    <font>
      <sz val="11"/>
      <color rgb="FF0070C0"/>
      <name val="Calibri"/>
      <family val="2"/>
      <scheme val="minor"/>
    </font>
    <font>
      <b/>
      <i/>
      <sz val="9"/>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u/>
      <sz val="11"/>
      <color theme="1"/>
      <name val="Calibri"/>
      <family val="2"/>
      <scheme val="minor"/>
    </font>
    <font>
      <b/>
      <sz val="15"/>
      <name val="Calibri"/>
      <family val="2"/>
      <scheme val="minor"/>
    </font>
    <font>
      <b/>
      <sz val="11"/>
      <color rgb="FFFF0000"/>
      <name val="Calibri"/>
      <family val="2"/>
      <scheme val="minor"/>
    </font>
    <font>
      <b/>
      <sz val="14"/>
      <color theme="1"/>
      <name val="Calibri"/>
      <family val="2"/>
      <scheme val="minor"/>
    </font>
    <font>
      <b/>
      <sz val="9"/>
      <color indexed="81"/>
      <name val="Tahoma"/>
      <family val="2"/>
    </font>
    <font>
      <sz val="9"/>
      <name val="Calibri"/>
      <family val="2"/>
      <scheme val="minor"/>
    </font>
    <font>
      <b/>
      <sz val="13"/>
      <color theme="1"/>
      <name val="Calibri"/>
      <family val="2"/>
      <scheme val="minor"/>
    </font>
    <font>
      <u/>
      <sz val="13"/>
      <color theme="10"/>
      <name val="Calibri"/>
      <family val="2"/>
      <scheme val="minor"/>
    </font>
    <font>
      <b/>
      <u/>
      <sz val="13"/>
      <color theme="10"/>
      <name val="Calibri"/>
      <family val="2"/>
      <scheme val="minor"/>
    </font>
    <font>
      <sz val="13"/>
      <color theme="10"/>
      <name val="Calibri"/>
      <family val="2"/>
      <scheme val="minor"/>
    </font>
    <font>
      <sz val="9"/>
      <color indexed="81"/>
      <name val="Tahoma"/>
      <family val="2"/>
    </font>
    <font>
      <b/>
      <u/>
      <sz val="9"/>
      <color theme="4" tint="-0.249977111117893"/>
      <name val="Calibri"/>
      <family val="2"/>
      <scheme val="minor"/>
    </font>
    <font>
      <b/>
      <u/>
      <sz val="14"/>
      <color theme="1"/>
      <name val="Calibri"/>
      <family val="2"/>
      <scheme val="minor"/>
    </font>
    <font>
      <sz val="14"/>
      <color theme="1"/>
      <name val="Calibri"/>
      <family val="2"/>
      <scheme val="minor"/>
    </font>
    <font>
      <sz val="9"/>
      <color theme="1"/>
      <name val="Calibri"/>
      <family val="2"/>
      <scheme val="minor"/>
    </font>
    <font>
      <i/>
      <sz val="11"/>
      <color rgb="FFFF0000"/>
      <name val="Calibri"/>
      <family val="2"/>
      <scheme val="minor"/>
    </font>
    <font>
      <sz val="11"/>
      <color rgb="FF7030A0"/>
      <name val="Calibri"/>
      <family val="2"/>
      <scheme val="minor"/>
    </font>
    <font>
      <i/>
      <u/>
      <sz val="11"/>
      <color theme="1"/>
      <name val="Calibri"/>
      <family val="2"/>
      <scheme val="minor"/>
    </font>
    <font>
      <b/>
      <u/>
      <sz val="18"/>
      <color theme="1"/>
      <name val="Calibri"/>
      <family val="2"/>
      <scheme val="minor"/>
    </font>
    <font>
      <b/>
      <u/>
      <sz val="16"/>
      <color theme="1"/>
      <name val="Calibri"/>
      <family val="2"/>
      <scheme val="minor"/>
    </font>
    <font>
      <b/>
      <sz val="11"/>
      <color theme="5" tint="-0.249977111117893"/>
      <name val="Calibri"/>
      <family val="2"/>
      <scheme val="minor"/>
    </font>
    <font>
      <i/>
      <sz val="10"/>
      <name val="Calibri"/>
      <family val="2"/>
      <scheme val="minor"/>
    </font>
    <font>
      <b/>
      <i/>
      <u/>
      <sz val="10"/>
      <color rgb="FF0070C0"/>
      <name val="Calibri"/>
      <family val="2"/>
      <scheme val="minor"/>
    </font>
    <font>
      <b/>
      <sz val="10"/>
      <color theme="1"/>
      <name val="Calibri"/>
      <family val="2"/>
      <scheme val="minor"/>
    </font>
    <font>
      <sz val="11"/>
      <color theme="4" tint="-0.249977111117893"/>
      <name val="Calibri"/>
      <family val="2"/>
      <scheme val="minor"/>
    </font>
    <font>
      <u/>
      <sz val="11"/>
      <color theme="4" tint="-0.249977111117893"/>
      <name val="Calibri"/>
      <family val="2"/>
      <scheme val="minor"/>
    </font>
    <font>
      <b/>
      <sz val="11"/>
      <name val="Calibri"/>
      <family val="2"/>
      <scheme val="minor"/>
    </font>
    <font>
      <b/>
      <sz val="9"/>
      <color theme="1"/>
      <name val="Calibri"/>
      <family val="2"/>
      <scheme val="minor"/>
    </font>
    <font>
      <b/>
      <i/>
      <sz val="11"/>
      <color theme="9" tint="-0.249977111117893"/>
      <name val="Calibri"/>
      <family val="2"/>
      <scheme val="minor"/>
    </font>
    <font>
      <i/>
      <sz val="11"/>
      <color theme="9" tint="-0.249977111117893"/>
      <name val="Calibri"/>
      <family val="2"/>
      <scheme val="minor"/>
    </font>
    <font>
      <b/>
      <i/>
      <u/>
      <sz val="11"/>
      <color theme="9" tint="-0.249977111117893"/>
      <name val="Calibri"/>
      <family val="2"/>
      <scheme val="minor"/>
    </font>
    <font>
      <b/>
      <u/>
      <sz val="13"/>
      <color theme="9" tint="-0.499984740745262"/>
      <name val="Calibri"/>
      <family val="2"/>
      <scheme val="minor"/>
    </font>
  </fonts>
  <fills count="8">
    <fill>
      <patternFill patternType="none"/>
    </fill>
    <fill>
      <patternFill patternType="gray125"/>
    </fill>
    <fill>
      <patternFill patternType="solid">
        <fgColor rgb="FFECD2F6"/>
        <bgColor indexed="64"/>
      </patternFill>
    </fill>
    <fill>
      <patternFill patternType="solid">
        <fgColor rgb="FF9C4296"/>
        <bgColor indexed="64"/>
      </patternFill>
    </fill>
    <fill>
      <patternFill patternType="solid">
        <fgColor rgb="FFDFB3DC"/>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xf numFmtId="0" fontId="6" fillId="0" borderId="0" applyNumberFormat="0" applyFill="0" applyBorder="0" applyAlignment="0" applyProtection="0"/>
    <xf numFmtId="9" fontId="20" fillId="0" borderId="0" applyFont="0" applyFill="0" applyBorder="0" applyAlignment="0" applyProtection="0"/>
    <xf numFmtId="44" fontId="20" fillId="0" borderId="0" applyFont="0" applyFill="0" applyBorder="0" applyAlignment="0" applyProtection="0"/>
  </cellStyleXfs>
  <cellXfs count="390">
    <xf numFmtId="0" fontId="0" fillId="0" borderId="0" xfId="0"/>
    <xf numFmtId="0" fontId="2" fillId="0" borderId="0" xfId="0" applyFont="1" applyBorder="1" applyAlignment="1">
      <alignment vertical="center" wrapText="1"/>
    </xf>
    <xf numFmtId="0" fontId="5" fillId="2" borderId="3" xfId="0" applyFont="1" applyFill="1" applyBorder="1" applyAlignment="1">
      <alignment horizontal="center" vertical="center" wrapText="1"/>
    </xf>
    <xf numFmtId="0" fontId="2" fillId="0" borderId="5" xfId="0" applyFont="1" applyBorder="1" applyAlignment="1">
      <alignment vertical="center" wrapText="1"/>
    </xf>
    <xf numFmtId="0" fontId="4" fillId="0" borderId="0" xfId="0" applyFont="1" applyBorder="1" applyAlignment="1">
      <alignment wrapText="1"/>
    </xf>
    <xf numFmtId="0" fontId="4" fillId="0" borderId="5" xfId="0" applyFont="1" applyBorder="1" applyAlignment="1">
      <alignment wrapText="1"/>
    </xf>
    <xf numFmtId="0" fontId="10" fillId="0" borderId="0" xfId="0" applyFont="1" applyBorder="1"/>
    <xf numFmtId="0" fontId="0" fillId="0" borderId="3" xfId="0" applyFont="1" applyBorder="1" applyAlignment="1">
      <alignment vertical="center"/>
    </xf>
    <xf numFmtId="0" fontId="4" fillId="0" borderId="3" xfId="0" applyFont="1" applyBorder="1"/>
    <xf numFmtId="0" fontId="13" fillId="0" borderId="0" xfId="0" applyFont="1" applyBorder="1" applyAlignment="1">
      <alignment vertical="top" wrapText="1"/>
    </xf>
    <xf numFmtId="0" fontId="13" fillId="0" borderId="5" xfId="0" applyFont="1" applyBorder="1" applyAlignment="1">
      <alignment vertical="top" wrapText="1"/>
    </xf>
    <xf numFmtId="0" fontId="2" fillId="0" borderId="3" xfId="0" applyFont="1" applyBorder="1"/>
    <xf numFmtId="0" fontId="18" fillId="0" borderId="0" xfId="0" applyFont="1" applyBorder="1" applyAlignment="1">
      <alignment horizontal="left"/>
    </xf>
    <xf numFmtId="0" fontId="21" fillId="0" borderId="0" xfId="0" applyFont="1" applyBorder="1"/>
    <xf numFmtId="0" fontId="22" fillId="0" borderId="11" xfId="0" applyFont="1" applyBorder="1" applyAlignment="1">
      <alignment horizontal="center" vertical="center"/>
    </xf>
    <xf numFmtId="0" fontId="37" fillId="0" borderId="0" xfId="0" applyFont="1" applyBorder="1" applyAlignment="1" applyProtection="1">
      <protection locked="0"/>
    </xf>
    <xf numFmtId="0" fontId="37" fillId="0" borderId="0" xfId="0" applyFont="1" applyFill="1" applyBorder="1" applyAlignment="1" applyProtection="1">
      <protection locked="0"/>
    </xf>
    <xf numFmtId="0" fontId="37" fillId="0" borderId="0" xfId="0" applyFont="1" applyBorder="1" applyAlignment="1" applyProtection="1">
      <alignment vertical="center"/>
      <protection locked="0"/>
    </xf>
    <xf numFmtId="3" fontId="37" fillId="0" borderId="0" xfId="0" applyNumberFormat="1" applyFont="1" applyBorder="1" applyAlignment="1" applyProtection="1">
      <protection locked="0"/>
    </xf>
    <xf numFmtId="14" fontId="37" fillId="0" borderId="0" xfId="0" applyNumberFormat="1" applyFont="1" applyBorder="1" applyAlignment="1" applyProtection="1">
      <protection locked="0"/>
    </xf>
    <xf numFmtId="0" fontId="38" fillId="0" borderId="3" xfId="0" applyFont="1" applyBorder="1"/>
    <xf numFmtId="0" fontId="37" fillId="0" borderId="0" xfId="0" applyFont="1" applyBorder="1" applyAlignment="1" applyProtection="1">
      <alignment horizontal="center"/>
      <protection locked="0"/>
    </xf>
    <xf numFmtId="0" fontId="0" fillId="0" borderId="3" xfId="0" applyFont="1" applyBorder="1" applyAlignment="1">
      <alignment horizontal="center"/>
    </xf>
    <xf numFmtId="0" fontId="0" fillId="0" borderId="0" xfId="0" applyFont="1" applyBorder="1" applyAlignment="1">
      <alignment horizontal="center"/>
    </xf>
    <xf numFmtId="0" fontId="37" fillId="0" borderId="0" xfId="0" applyFont="1" applyBorder="1" applyAlignment="1" applyProtection="1">
      <alignment horizontal="center" vertical="center"/>
      <protection locked="0"/>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0" fillId="3" borderId="1" xfId="0" applyFont="1" applyFill="1" applyBorder="1"/>
    <xf numFmtId="0" fontId="0" fillId="3" borderId="2" xfId="0" applyFont="1" applyFill="1" applyBorder="1"/>
    <xf numFmtId="0" fontId="0" fillId="3" borderId="4" xfId="0" applyFont="1" applyFill="1" applyBorder="1"/>
    <xf numFmtId="0" fontId="0" fillId="0" borderId="2" xfId="0" applyFont="1" applyBorder="1"/>
    <xf numFmtId="0" fontId="0" fillId="3" borderId="3" xfId="0" applyFont="1" applyFill="1" applyBorder="1"/>
    <xf numFmtId="0" fontId="0" fillId="3" borderId="5" xfId="0" applyFont="1" applyFill="1" applyBorder="1"/>
    <xf numFmtId="0" fontId="0" fillId="0" borderId="0" xfId="0" applyFont="1" applyBorder="1"/>
    <xf numFmtId="0" fontId="0" fillId="0" borderId="0" xfId="0" applyFont="1"/>
    <xf numFmtId="0" fontId="0" fillId="0" borderId="3" xfId="0" applyFont="1" applyBorder="1"/>
    <xf numFmtId="0" fontId="0" fillId="0" borderId="5" xfId="0" applyFont="1" applyBorder="1"/>
    <xf numFmtId="0" fontId="0" fillId="0" borderId="3" xfId="0" applyFont="1" applyBorder="1" applyAlignment="1"/>
    <xf numFmtId="0" fontId="0" fillId="0" borderId="0" xfId="0" applyFont="1" applyBorder="1" applyAlignment="1">
      <alignment horizontal="right"/>
    </xf>
    <xf numFmtId="0" fontId="0" fillId="0" borderId="0" xfId="0" applyFont="1" applyBorder="1" applyAlignment="1">
      <alignment vertical="center"/>
    </xf>
    <xf numFmtId="0" fontId="0" fillId="0" borderId="0" xfId="0" applyFont="1" applyBorder="1" applyAlignment="1">
      <alignment horizontal="right" indent="1"/>
    </xf>
    <xf numFmtId="0" fontId="0" fillId="0" borderId="5" xfId="0" applyFont="1" applyBorder="1" applyAlignment="1">
      <alignment vertical="center"/>
    </xf>
    <xf numFmtId="0" fontId="0" fillId="0" borderId="3" xfId="0" applyFont="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xf numFmtId="0" fontId="0" fillId="0" borderId="0" xfId="0" applyFont="1" applyBorder="1" applyAlignment="1">
      <alignment horizontal="left" vertical="center"/>
    </xf>
    <xf numFmtId="0" fontId="0" fillId="0" borderId="0" xfId="0" applyFont="1" applyBorder="1" applyAlignment="1">
      <alignment vertical="top" wrapText="1"/>
    </xf>
    <xf numFmtId="0" fontId="0" fillId="0" borderId="6" xfId="0" applyFont="1" applyBorder="1"/>
    <xf numFmtId="0" fontId="0" fillId="0" borderId="7" xfId="0" applyFont="1" applyBorder="1"/>
    <xf numFmtId="0" fontId="0" fillId="0" borderId="8" xfId="0" applyFont="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0" borderId="4" xfId="0" applyFont="1" applyBorder="1"/>
    <xf numFmtId="0" fontId="0" fillId="3" borderId="0" xfId="0" applyFont="1" applyFill="1" applyBorder="1"/>
    <xf numFmtId="0" fontId="13" fillId="0" borderId="3" xfId="0" applyFont="1" applyBorder="1" applyAlignment="1">
      <alignment vertical="center"/>
    </xf>
    <xf numFmtId="0" fontId="0" fillId="0" borderId="0" xfId="0" applyFont="1" applyBorder="1" applyAlignment="1">
      <alignment horizontal="right" vertical="center" indent="1"/>
    </xf>
    <xf numFmtId="0" fontId="0" fillId="0" borderId="5" xfId="0" applyFont="1" applyBorder="1" applyAlignment="1"/>
    <xf numFmtId="0" fontId="6" fillId="0" borderId="0" xfId="1" applyFont="1" applyBorder="1"/>
    <xf numFmtId="0" fontId="0" fillId="5" borderId="0" xfId="0" applyFont="1" applyFill="1" applyBorder="1"/>
    <xf numFmtId="0" fontId="0" fillId="0" borderId="0" xfId="0" applyFont="1" applyBorder="1" applyAlignment="1">
      <alignment wrapText="1"/>
    </xf>
    <xf numFmtId="0" fontId="0" fillId="0" borderId="5" xfId="0" applyFont="1" applyBorder="1" applyAlignment="1">
      <alignment horizontal="center"/>
    </xf>
    <xf numFmtId="0" fontId="0" fillId="0" borderId="0" xfId="0" applyFont="1" applyBorder="1" applyAlignment="1" applyProtection="1">
      <alignment horizontal="right"/>
    </xf>
    <xf numFmtId="0" fontId="13" fillId="0" borderId="3" xfId="0" applyFont="1" applyBorder="1"/>
    <xf numFmtId="0" fontId="0" fillId="0" borderId="0" xfId="0" applyFont="1" applyBorder="1" applyAlignment="1">
      <alignment horizontal="center" vertical="center" wrapText="1"/>
    </xf>
    <xf numFmtId="0" fontId="0" fillId="0" borderId="0" xfId="0" applyFont="1" applyAlignment="1">
      <alignment wrapText="1"/>
    </xf>
    <xf numFmtId="0" fontId="0" fillId="0" borderId="0" xfId="0" applyFont="1" applyBorder="1" applyProtection="1"/>
    <xf numFmtId="0" fontId="0" fillId="0" borderId="3" xfId="0" applyFont="1" applyBorder="1" applyAlignment="1">
      <alignment horizontal="right"/>
    </xf>
    <xf numFmtId="0" fontId="0" fillId="0" borderId="3" xfId="0" applyFont="1" applyBorder="1" applyAlignment="1">
      <alignment horizontal="left" indent="25"/>
    </xf>
    <xf numFmtId="0" fontId="0" fillId="0" borderId="3" xfId="0" applyFont="1" applyBorder="1" applyAlignment="1">
      <alignment horizontal="right" indent="2"/>
    </xf>
    <xf numFmtId="0" fontId="0" fillId="0" borderId="0" xfId="0" applyFont="1" applyBorder="1" applyAlignment="1" applyProtection="1">
      <alignment horizontal="right"/>
      <protection locked="0"/>
    </xf>
    <xf numFmtId="0" fontId="0" fillId="0" borderId="5" xfId="0" applyFont="1" applyBorder="1" applyAlignment="1" applyProtection="1">
      <protection locked="0"/>
    </xf>
    <xf numFmtId="0" fontId="0" fillId="0" borderId="3" xfId="0" applyFont="1" applyBorder="1" applyAlignment="1">
      <alignment wrapText="1"/>
    </xf>
    <xf numFmtId="0" fontId="0" fillId="0" borderId="3" xfId="0" applyFont="1" applyBorder="1" applyAlignment="1">
      <alignment horizontal="right" indent="1"/>
    </xf>
    <xf numFmtId="0" fontId="0" fillId="0" borderId="10" xfId="0" applyFont="1" applyBorder="1"/>
    <xf numFmtId="0" fontId="0" fillId="0" borderId="12" xfId="0" applyFont="1" applyBorder="1"/>
    <xf numFmtId="0" fontId="0" fillId="5" borderId="0" xfId="0" applyFont="1" applyFill="1" applyAlignment="1">
      <alignment horizontal="right"/>
    </xf>
    <xf numFmtId="0" fontId="0" fillId="0" borderId="1" xfId="0" applyFont="1" applyBorder="1"/>
    <xf numFmtId="0" fontId="0" fillId="3" borderId="9" xfId="0" applyFont="1" applyFill="1" applyBorder="1"/>
    <xf numFmtId="0" fontId="13" fillId="0" borderId="0" xfId="0" applyFont="1" applyBorder="1" applyAlignment="1">
      <alignment vertical="center"/>
    </xf>
    <xf numFmtId="0" fontId="0" fillId="0" borderId="0" xfId="0" applyFont="1" applyBorder="1" applyAlignment="1" applyProtection="1">
      <alignment vertical="center"/>
      <protection locked="0"/>
    </xf>
    <xf numFmtId="49" fontId="0" fillId="0" borderId="3" xfId="0" applyNumberFormat="1" applyFont="1" applyBorder="1" applyAlignment="1">
      <alignment horizontal="right"/>
    </xf>
    <xf numFmtId="0" fontId="0" fillId="0" borderId="0" xfId="0" applyFont="1" applyBorder="1" applyAlignment="1">
      <alignment horizontal="center"/>
    </xf>
    <xf numFmtId="0" fontId="0" fillId="0" borderId="5" xfId="0" applyFont="1" applyBorder="1" applyAlignment="1">
      <alignment horizontal="center"/>
    </xf>
    <xf numFmtId="0" fontId="4" fillId="0" borderId="5" xfId="0" applyFont="1" applyBorder="1" applyAlignment="1">
      <alignment vertical="center"/>
    </xf>
    <xf numFmtId="14" fontId="37" fillId="0" borderId="0" xfId="0" applyNumberFormat="1" applyFont="1" applyBorder="1" applyAlignment="1" applyProtection="1">
      <alignment vertical="center"/>
      <protection locked="0"/>
    </xf>
    <xf numFmtId="0" fontId="19" fillId="0" borderId="0" xfId="0" applyFont="1" applyBorder="1"/>
    <xf numFmtId="0" fontId="19" fillId="0" borderId="5" xfId="0" applyFont="1" applyBorder="1"/>
    <xf numFmtId="0" fontId="19" fillId="0" borderId="0" xfId="0" applyFont="1"/>
    <xf numFmtId="0" fontId="37" fillId="0" borderId="0" xfId="0" applyFont="1" applyBorder="1" applyAlignment="1" applyProtection="1">
      <alignment horizontal="center" vertical="center"/>
      <protection locked="0"/>
    </xf>
    <xf numFmtId="0" fontId="0" fillId="0" borderId="3" xfId="0" applyFont="1" applyBorder="1" applyAlignment="1">
      <alignment horizontal="right" indent="1"/>
    </xf>
    <xf numFmtId="0" fontId="37" fillId="0" borderId="0" xfId="0" applyFont="1" applyBorder="1" applyAlignment="1" applyProtection="1">
      <alignment horizontal="center" vertical="center"/>
      <protection locked="0"/>
    </xf>
    <xf numFmtId="0" fontId="0" fillId="0" borderId="0" xfId="0" applyFont="1" applyBorder="1" applyAlignment="1">
      <alignment horizontal="right" indent="1"/>
    </xf>
    <xf numFmtId="0" fontId="0" fillId="0" borderId="3" xfId="0" applyFont="1" applyBorder="1" applyAlignment="1">
      <alignment horizontal="right" wrapText="1" indent="1"/>
    </xf>
    <xf numFmtId="0" fontId="0" fillId="0" borderId="3" xfId="0" applyFont="1" applyBorder="1" applyProtection="1"/>
    <xf numFmtId="0" fontId="0" fillId="0" borderId="5" xfId="0" applyFont="1" applyBorder="1" applyProtection="1"/>
    <xf numFmtId="0" fontId="9" fillId="0" borderId="0" xfId="0" applyFont="1" applyBorder="1"/>
    <xf numFmtId="0" fontId="11" fillId="0" borderId="3" xfId="0" applyFont="1" applyBorder="1"/>
    <xf numFmtId="0" fontId="37" fillId="0" borderId="0" xfId="0" applyFont="1" applyBorder="1" applyAlignment="1" applyProtection="1">
      <alignment horizontal="center" vertical="center"/>
      <protection locked="0"/>
    </xf>
    <xf numFmtId="0" fontId="37" fillId="0" borderId="0" xfId="0" applyFont="1" applyBorder="1" applyProtection="1"/>
    <xf numFmtId="0" fontId="37" fillId="0" borderId="0" xfId="0" applyFont="1" applyBorder="1" applyAlignment="1" applyProtection="1">
      <alignment horizontal="center" vertical="center"/>
      <protection locked="0"/>
    </xf>
    <xf numFmtId="0" fontId="37" fillId="0" borderId="0"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wrapText="1"/>
      <protection locked="0"/>
    </xf>
    <xf numFmtId="0" fontId="0" fillId="0" borderId="0" xfId="0" applyFont="1" applyBorder="1" applyAlignment="1">
      <alignment horizontal="center" vertical="center" wrapText="1"/>
    </xf>
    <xf numFmtId="0" fontId="0" fillId="0" borderId="0" xfId="0" applyFont="1" applyBorder="1" applyAlignment="1">
      <alignment horizontal="left"/>
    </xf>
    <xf numFmtId="0" fontId="37" fillId="0" borderId="0" xfId="0" applyFont="1" applyBorder="1" applyAlignment="1" applyProtection="1">
      <alignment horizontal="center" vertical="center"/>
      <protection locked="0"/>
    </xf>
    <xf numFmtId="0" fontId="0" fillId="0" borderId="0" xfId="0" applyFont="1" applyBorder="1" applyAlignment="1">
      <alignment horizontal="left" indent="1"/>
    </xf>
    <xf numFmtId="0" fontId="0" fillId="0" borderId="0" xfId="0" applyFont="1" applyBorder="1" applyAlignment="1">
      <alignment horizontal="left"/>
    </xf>
    <xf numFmtId="0" fontId="0" fillId="0" borderId="3" xfId="0" applyFont="1" applyBorder="1" applyAlignment="1">
      <alignment horizontal="left" indent="1"/>
    </xf>
    <xf numFmtId="0" fontId="0" fillId="0" borderId="3" xfId="0" applyFont="1" applyBorder="1" applyAlignment="1">
      <alignment horizontal="left" indent="2"/>
    </xf>
    <xf numFmtId="0" fontId="37" fillId="0" borderId="0" xfId="0" applyFont="1" applyBorder="1" applyAlignment="1" applyProtection="1">
      <alignment horizontal="center" vertical="center"/>
      <protection locked="0"/>
    </xf>
    <xf numFmtId="0" fontId="37" fillId="0" borderId="0" xfId="0" applyFont="1" applyBorder="1" applyAlignment="1" applyProtection="1">
      <alignment wrapText="1"/>
      <protection locked="0"/>
    </xf>
    <xf numFmtId="0" fontId="37" fillId="0" borderId="0" xfId="0" applyFont="1" applyBorder="1" applyAlignment="1" applyProtection="1">
      <alignment horizontal="center" vertical="center"/>
      <protection locked="0"/>
    </xf>
    <xf numFmtId="0" fontId="0" fillId="0" borderId="0" xfId="0" applyFont="1" applyBorder="1" applyAlignment="1">
      <alignment horizontal="right"/>
    </xf>
    <xf numFmtId="0" fontId="37" fillId="0" borderId="0" xfId="0" applyFont="1" applyBorder="1" applyAlignment="1" applyProtection="1">
      <alignment horizontal="center" vertical="center"/>
      <protection locked="0"/>
    </xf>
    <xf numFmtId="0" fontId="0" fillId="0" borderId="3" xfId="0" applyFont="1" applyBorder="1" applyAlignment="1">
      <alignment horizontal="right" indent="1"/>
    </xf>
    <xf numFmtId="0" fontId="37" fillId="0" borderId="0" xfId="0" applyFont="1" applyBorder="1" applyAlignment="1" applyProtection="1">
      <alignment vertical="center" wrapText="1"/>
      <protection locked="0"/>
    </xf>
    <xf numFmtId="0" fontId="0" fillId="0" borderId="0" xfId="0" applyFont="1" applyBorder="1" applyAlignment="1">
      <alignment horizontal="left" vertical="center" wrapText="1" indent="2"/>
    </xf>
    <xf numFmtId="0" fontId="0" fillId="0" borderId="5" xfId="0" applyFont="1" applyBorder="1" applyAlignment="1">
      <alignment horizontal="left" vertical="center" wrapText="1" indent="2"/>
    </xf>
    <xf numFmtId="0" fontId="0" fillId="0" borderId="0" xfId="0" applyFont="1" applyFill="1" applyBorder="1"/>
    <xf numFmtId="0" fontId="45" fillId="0" borderId="3" xfId="0" applyFont="1" applyFill="1" applyBorder="1" applyAlignment="1">
      <alignment horizontal="center"/>
    </xf>
    <xf numFmtId="0" fontId="50" fillId="7" borderId="3" xfId="0" applyFont="1" applyFill="1" applyBorder="1"/>
    <xf numFmtId="0" fontId="50" fillId="7" borderId="0" xfId="0" applyFont="1" applyFill="1" applyBorder="1"/>
    <xf numFmtId="0" fontId="50" fillId="7" borderId="5" xfId="0" applyFont="1" applyFill="1" applyBorder="1"/>
    <xf numFmtId="0" fontId="50" fillId="7" borderId="3" xfId="0" applyFont="1" applyFill="1" applyBorder="1" applyAlignment="1">
      <alignment horizontal="left" vertical="center" wrapText="1"/>
    </xf>
    <xf numFmtId="0" fontId="50" fillId="7" borderId="0" xfId="0" applyFont="1" applyFill="1" applyBorder="1" applyAlignment="1">
      <alignment horizontal="left" vertical="center" wrapText="1"/>
    </xf>
    <xf numFmtId="0" fontId="50" fillId="7" borderId="5" xfId="0" applyFont="1" applyFill="1" applyBorder="1" applyAlignment="1">
      <alignment horizontal="left" vertical="center" wrapText="1"/>
    </xf>
    <xf numFmtId="0" fontId="50" fillId="7" borderId="3" xfId="0" applyFont="1" applyFill="1" applyBorder="1" applyAlignment="1">
      <alignment horizontal="left" vertical="top" wrapText="1"/>
    </xf>
    <xf numFmtId="0" fontId="50" fillId="7" borderId="0" xfId="0" applyFont="1" applyFill="1" applyBorder="1" applyAlignment="1">
      <alignment horizontal="left" vertical="top" wrapText="1"/>
    </xf>
    <xf numFmtId="0" fontId="50" fillId="7" borderId="5" xfId="0" applyFont="1" applyFill="1" applyBorder="1" applyAlignment="1">
      <alignment horizontal="left" vertical="top" wrapText="1"/>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6" fillId="0" borderId="3" xfId="1" applyFont="1" applyBorder="1" applyAlignment="1">
      <alignment horizontal="center" vertical="center"/>
    </xf>
    <xf numFmtId="0" fontId="26" fillId="0" borderId="0" xfId="1" applyFont="1" applyBorder="1" applyAlignment="1">
      <alignment horizontal="center" vertical="center"/>
    </xf>
    <xf numFmtId="0" fontId="26" fillId="0" borderId="5" xfId="1" applyFont="1" applyBorder="1" applyAlignment="1">
      <alignment horizontal="center" vertical="center"/>
    </xf>
    <xf numFmtId="0" fontId="50" fillId="7" borderId="11" xfId="0" applyFont="1" applyFill="1" applyBorder="1" applyAlignment="1">
      <alignment horizontal="left"/>
    </xf>
    <xf numFmtId="0" fontId="50" fillId="7" borderId="10" xfId="0" applyFont="1" applyFill="1" applyBorder="1" applyAlignment="1">
      <alignment horizontal="left"/>
    </xf>
    <xf numFmtId="0" fontId="50" fillId="7" borderId="12" xfId="0" applyFont="1" applyFill="1" applyBorder="1" applyAlignment="1">
      <alignment horizontal="left"/>
    </xf>
    <xf numFmtId="0" fontId="27" fillId="0" borderId="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5" xfId="0" applyFont="1" applyBorder="1" applyAlignment="1">
      <alignment horizontal="center" vertical="center" wrapText="1"/>
    </xf>
    <xf numFmtId="0" fontId="37" fillId="0" borderId="3" xfId="0" applyFont="1" applyBorder="1" applyAlignment="1" applyProtection="1">
      <alignment horizontal="left" vertical="top" wrapText="1"/>
      <protection locked="0"/>
    </xf>
    <xf numFmtId="0" fontId="37" fillId="0" borderId="0"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0" fillId="0" borderId="3" xfId="0" applyFont="1" applyBorder="1" applyAlignment="1">
      <alignment horizontal="left" vertical="center" wrapText="1" indent="1"/>
    </xf>
    <xf numFmtId="0" fontId="0" fillId="0" borderId="0" xfId="0" applyFont="1" applyBorder="1" applyAlignment="1">
      <alignment horizontal="left" vertical="center" wrapText="1" indent="1"/>
    </xf>
    <xf numFmtId="0" fontId="28" fillId="6" borderId="3" xfId="1" applyFont="1" applyFill="1" applyBorder="1" applyAlignment="1">
      <alignment horizontal="center" vertical="center" wrapText="1"/>
    </xf>
    <xf numFmtId="0" fontId="28" fillId="6" borderId="0" xfId="1" applyFont="1" applyFill="1" applyBorder="1" applyAlignment="1">
      <alignment horizontal="center" vertical="center" wrapText="1"/>
    </xf>
    <xf numFmtId="0" fontId="28" fillId="6" borderId="5" xfId="1" applyFont="1" applyFill="1" applyBorder="1" applyAlignment="1">
      <alignment horizontal="center" vertical="center" wrapText="1"/>
    </xf>
    <xf numFmtId="0" fontId="0" fillId="0" borderId="3" xfId="0" applyFont="1" applyBorder="1" applyAlignment="1">
      <alignment horizontal="right" indent="1"/>
    </xf>
    <xf numFmtId="0" fontId="0" fillId="0" borderId="0" xfId="0" applyFont="1" applyBorder="1" applyAlignment="1">
      <alignment horizontal="right" indent="1"/>
    </xf>
    <xf numFmtId="0" fontId="24" fillId="0" borderId="3" xfId="0" applyFont="1" applyBorder="1" applyAlignment="1">
      <alignment horizontal="center"/>
    </xf>
    <xf numFmtId="0" fontId="24" fillId="0" borderId="0" xfId="0" applyFont="1" applyBorder="1" applyAlignment="1">
      <alignment horizontal="center"/>
    </xf>
    <xf numFmtId="0" fontId="9" fillId="0" borderId="0" xfId="0" applyFont="1" applyBorder="1" applyAlignment="1">
      <alignment horizontal="left" shrinkToFi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37" fillId="0" borderId="0" xfId="0" applyFont="1" applyBorder="1" applyAlignment="1" applyProtection="1">
      <alignment horizontal="center"/>
      <protection locked="0"/>
    </xf>
    <xf numFmtId="0" fontId="37" fillId="0" borderId="3"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wrapText="1"/>
      <protection locked="0"/>
    </xf>
    <xf numFmtId="165" fontId="37" fillId="0" borderId="0" xfId="0" applyNumberFormat="1" applyFont="1" applyBorder="1" applyAlignment="1" applyProtection="1">
      <alignment horizontal="center"/>
      <protection locked="0"/>
    </xf>
    <xf numFmtId="0" fontId="0" fillId="0" borderId="3"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37" fillId="0" borderId="3" xfId="0" applyFont="1" applyBorder="1" applyAlignment="1" applyProtection="1">
      <alignment horizontal="left" vertical="center" wrapText="1"/>
      <protection locked="0"/>
    </xf>
    <xf numFmtId="0" fontId="37" fillId="0" borderId="0" xfId="0" applyFont="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37" fillId="0" borderId="5" xfId="0" applyFont="1" applyBorder="1" applyAlignment="1" applyProtection="1">
      <alignment horizontal="center"/>
      <protection locked="0"/>
    </xf>
    <xf numFmtId="0" fontId="6" fillId="0" borderId="0" xfId="1" applyFont="1" applyBorder="1" applyAlignment="1" applyProtection="1">
      <alignment horizontal="center"/>
      <protection locked="0"/>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8" fillId="0" borderId="0" xfId="0" applyFont="1" applyBorder="1" applyAlignment="1">
      <alignment horizontal="left"/>
    </xf>
    <xf numFmtId="0" fontId="37" fillId="0" borderId="0" xfId="0" applyFont="1" applyBorder="1" applyAlignment="1" applyProtection="1">
      <alignment horizontal="left"/>
      <protection locked="0"/>
    </xf>
    <xf numFmtId="0" fontId="16" fillId="0" borderId="3" xfId="0" applyFont="1" applyFill="1" applyBorder="1" applyAlignment="1">
      <alignment horizontal="center" vertical="top" wrapText="1"/>
    </xf>
    <xf numFmtId="0" fontId="4" fillId="0" borderId="0" xfId="0" applyFont="1" applyBorder="1" applyAlignment="1">
      <alignment horizontal="left" vertical="center" wrapText="1"/>
    </xf>
    <xf numFmtId="0" fontId="37" fillId="0" borderId="0" xfId="0" applyFont="1" applyBorder="1" applyAlignment="1" applyProtection="1">
      <alignment horizontal="center" wrapText="1"/>
      <protection locked="0"/>
    </xf>
    <xf numFmtId="0" fontId="37" fillId="0" borderId="5" xfId="0" applyFont="1" applyBorder="1" applyAlignment="1" applyProtection="1">
      <alignment horizontal="center" wrapText="1"/>
      <protection locked="0"/>
    </xf>
    <xf numFmtId="0" fontId="0" fillId="0" borderId="3" xfId="0" applyFont="1" applyBorder="1" applyAlignment="1">
      <alignment horizontal="right" wrapText="1" indent="2"/>
    </xf>
    <xf numFmtId="0" fontId="0" fillId="0" borderId="0" xfId="0" applyFont="1" applyBorder="1" applyAlignment="1">
      <alignment horizontal="right" wrapText="1" indent="2"/>
    </xf>
    <xf numFmtId="0" fontId="9" fillId="0" borderId="0" xfId="0" applyFont="1" applyBorder="1" applyAlignment="1">
      <alignment horizontal="left" wrapText="1"/>
    </xf>
    <xf numFmtId="0" fontId="0" fillId="0" borderId="0"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0" xfId="0" applyFont="1" applyBorder="1" applyAlignment="1">
      <alignment horizontal="left" indent="1"/>
    </xf>
    <xf numFmtId="0" fontId="0" fillId="0" borderId="5" xfId="0" applyFont="1" applyBorder="1" applyAlignment="1">
      <alignment horizontal="left" inden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7" fillId="4" borderId="3" xfId="0" applyFont="1" applyFill="1" applyBorder="1" applyAlignment="1">
      <alignment horizontal="center"/>
    </xf>
    <xf numFmtId="0" fontId="7" fillId="4" borderId="0" xfId="0" applyFont="1" applyFill="1" applyBorder="1" applyAlignment="1">
      <alignment horizontal="center"/>
    </xf>
    <xf numFmtId="0" fontId="7" fillId="4" borderId="5" xfId="0" applyFont="1" applyFill="1" applyBorder="1" applyAlignment="1">
      <alignment horizontal="center"/>
    </xf>
    <xf numFmtId="0" fontId="0" fillId="0" borderId="0" xfId="0" applyFont="1" applyBorder="1" applyAlignment="1">
      <alignment horizontal="center"/>
    </xf>
    <xf numFmtId="0" fontId="0" fillId="0" borderId="3" xfId="0" applyFont="1" applyBorder="1" applyAlignment="1">
      <alignment horizontal="right"/>
    </xf>
    <xf numFmtId="0" fontId="0" fillId="0" borderId="0" xfId="0" applyFont="1" applyBorder="1" applyAlignment="1">
      <alignment horizontal="right"/>
    </xf>
    <xf numFmtId="0" fontId="0" fillId="0" borderId="3" xfId="0" applyFont="1" applyBorder="1" applyAlignment="1">
      <alignment horizontal="right" vertical="center" indent="1"/>
    </xf>
    <xf numFmtId="0" fontId="0" fillId="0" borderId="0" xfId="0" applyFont="1" applyBorder="1" applyAlignment="1">
      <alignment horizontal="right" vertical="center" indent="1"/>
    </xf>
    <xf numFmtId="0" fontId="0" fillId="0" borderId="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 xfId="0" applyFont="1" applyBorder="1" applyAlignment="1">
      <alignment horizontal="left" vertical="center" wrapText="1" indent="7"/>
    </xf>
    <xf numFmtId="0" fontId="0" fillId="0" borderId="0" xfId="0" applyFont="1" applyBorder="1" applyAlignment="1">
      <alignment horizontal="left" vertical="center" wrapText="1" indent="7"/>
    </xf>
    <xf numFmtId="0" fontId="37" fillId="0" borderId="0" xfId="0" applyFont="1" applyBorder="1" applyAlignment="1" applyProtection="1">
      <alignment horizontal="left" wrapText="1"/>
      <protection locked="0"/>
    </xf>
    <xf numFmtId="0" fontId="0" fillId="0" borderId="3" xfId="0" applyFont="1" applyBorder="1" applyAlignment="1">
      <alignment horizontal="right" vertical="center" wrapText="1" indent="1"/>
    </xf>
    <xf numFmtId="0" fontId="0" fillId="0" borderId="0" xfId="0" applyFont="1" applyBorder="1" applyAlignment="1">
      <alignment horizontal="right" vertical="center" wrapText="1" indent="1"/>
    </xf>
    <xf numFmtId="0" fontId="13" fillId="0" borderId="3" xfId="0" applyFont="1" applyBorder="1" applyAlignment="1">
      <alignment horizontal="left" indent="2"/>
    </xf>
    <xf numFmtId="0" fontId="13" fillId="0" borderId="0" xfId="0" applyFont="1" applyBorder="1" applyAlignment="1">
      <alignment horizontal="left" indent="2"/>
    </xf>
    <xf numFmtId="0" fontId="37" fillId="0" borderId="0" xfId="0" applyFont="1" applyBorder="1" applyAlignment="1" applyProtection="1">
      <alignment horizontal="left" vertical="center" wrapText="1" indent="1"/>
      <protection locked="0"/>
    </xf>
    <xf numFmtId="0" fontId="0" fillId="0" borderId="0" xfId="0" applyFont="1" applyBorder="1" applyAlignment="1" applyProtection="1">
      <alignment horizontal="left" vertical="center" indent="1"/>
      <protection locked="0"/>
    </xf>
    <xf numFmtId="0" fontId="0" fillId="0" borderId="3" xfId="0" applyFont="1" applyBorder="1" applyAlignment="1">
      <alignment horizontal="left" indent="2"/>
    </xf>
    <xf numFmtId="0" fontId="0" fillId="0" borderId="0" xfId="0" applyFont="1" applyBorder="1" applyAlignment="1">
      <alignment horizontal="left" indent="2"/>
    </xf>
    <xf numFmtId="0" fontId="0" fillId="0" borderId="3" xfId="0" applyFont="1" applyBorder="1" applyAlignment="1">
      <alignment horizontal="center"/>
    </xf>
    <xf numFmtId="0" fontId="9" fillId="0" borderId="0" xfId="0" applyFont="1" applyBorder="1" applyAlignment="1">
      <alignment horizontal="left" vertical="center" wrapText="1"/>
    </xf>
    <xf numFmtId="0" fontId="13" fillId="0" borderId="3" xfId="0" applyFont="1" applyBorder="1" applyAlignment="1">
      <alignment horizontal="center"/>
    </xf>
    <xf numFmtId="0" fontId="13" fillId="0" borderId="0" xfId="0" applyFont="1" applyBorder="1" applyAlignment="1">
      <alignment horizontal="center"/>
    </xf>
    <xf numFmtId="0" fontId="0" fillId="0" borderId="3" xfId="0" applyFont="1" applyBorder="1" applyAlignment="1">
      <alignment horizontal="right" vertical="center" wrapText="1"/>
    </xf>
    <xf numFmtId="0" fontId="0" fillId="0" borderId="0" xfId="0" applyFont="1" applyBorder="1" applyAlignment="1">
      <alignment horizontal="right" vertical="center" wrapText="1"/>
    </xf>
    <xf numFmtId="0" fontId="0" fillId="0" borderId="3" xfId="0" applyFont="1" applyBorder="1" applyAlignment="1">
      <alignment horizontal="left" wrapText="1" indent="1"/>
    </xf>
    <xf numFmtId="0" fontId="0" fillId="0" borderId="0" xfId="0" applyFont="1" applyBorder="1" applyAlignment="1">
      <alignment horizontal="left" wrapText="1" indent="1"/>
    </xf>
    <xf numFmtId="0" fontId="0" fillId="0" borderId="5" xfId="0" applyFont="1" applyBorder="1" applyAlignment="1">
      <alignment horizontal="left" wrapText="1" indent="1"/>
    </xf>
    <xf numFmtId="0" fontId="0" fillId="0" borderId="3" xfId="0" applyFont="1" applyBorder="1" applyAlignment="1">
      <alignment horizontal="left" indent="1"/>
    </xf>
    <xf numFmtId="0" fontId="6" fillId="0" borderId="0" xfId="1" applyFont="1" applyBorder="1" applyAlignment="1">
      <alignment horizontal="left"/>
    </xf>
    <xf numFmtId="0" fontId="6" fillId="0" borderId="5" xfId="1" applyFont="1" applyBorder="1" applyAlignment="1">
      <alignment horizontal="left"/>
    </xf>
    <xf numFmtId="0" fontId="13" fillId="0" borderId="3" xfId="0" applyFont="1" applyBorder="1" applyAlignment="1">
      <alignment horizontal="left" vertical="center" wrapText="1" indent="1"/>
    </xf>
    <xf numFmtId="0" fontId="13" fillId="0" borderId="0" xfId="0" applyFont="1" applyBorder="1" applyAlignment="1">
      <alignment horizontal="left" vertical="center" wrapText="1" indent="1"/>
    </xf>
    <xf numFmtId="0" fontId="13" fillId="0" borderId="5" xfId="0" applyFont="1" applyBorder="1" applyAlignment="1">
      <alignment horizontal="left" vertical="center" wrapText="1" indent="1"/>
    </xf>
    <xf numFmtId="0" fontId="23" fillId="0" borderId="3" xfId="0" applyFont="1" applyBorder="1" applyAlignment="1">
      <alignment horizontal="center"/>
    </xf>
    <xf numFmtId="0" fontId="23" fillId="0" borderId="0" xfId="0" applyFont="1" applyBorder="1" applyAlignment="1">
      <alignment horizontal="center"/>
    </xf>
    <xf numFmtId="0" fontId="23" fillId="0" borderId="5" xfId="0" applyFont="1" applyBorder="1" applyAlignment="1">
      <alignment horizontal="center"/>
    </xf>
    <xf numFmtId="0" fontId="42" fillId="0" borderId="3" xfId="1" applyFont="1" applyBorder="1" applyAlignment="1">
      <alignment vertical="center" wrapText="1"/>
    </xf>
    <xf numFmtId="0" fontId="42" fillId="0" borderId="0" xfId="1" applyFont="1" applyBorder="1" applyAlignment="1">
      <alignment vertical="center" wrapText="1"/>
    </xf>
    <xf numFmtId="0" fontId="42" fillId="0" borderId="5" xfId="1" applyFont="1" applyBorder="1" applyAlignment="1">
      <alignment vertical="center" wrapText="1"/>
    </xf>
    <xf numFmtId="0" fontId="6" fillId="0" borderId="3" xfId="1" applyFont="1" applyBorder="1" applyAlignment="1">
      <alignment horizontal="center" vertical="center" wrapText="1"/>
    </xf>
    <xf numFmtId="0" fontId="0" fillId="0" borderId="5" xfId="0" applyFont="1" applyBorder="1" applyAlignment="1">
      <alignment horizontal="center" vertical="center" wrapText="1"/>
    </xf>
    <xf numFmtId="0" fontId="9" fillId="0" borderId="0" xfId="0" applyFont="1" applyBorder="1" applyAlignment="1">
      <alignment horizont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5" fillId="0" borderId="0" xfId="0" applyFont="1" applyBorder="1" applyAlignment="1">
      <alignment horizontal="left" vertical="center" wrapText="1" indent="2"/>
    </xf>
    <xf numFmtId="0" fontId="15" fillId="0" borderId="5" xfId="0" applyFont="1" applyBorder="1" applyAlignment="1">
      <alignment horizontal="left" vertical="center" wrapText="1" indent="2"/>
    </xf>
    <xf numFmtId="0" fontId="0" fillId="0" borderId="3" xfId="0" applyFont="1" applyBorder="1" applyAlignment="1">
      <alignment horizontal="left"/>
    </xf>
    <xf numFmtId="0" fontId="0" fillId="0" borderId="0" xfId="0" applyFont="1" applyBorder="1" applyAlignment="1">
      <alignment horizontal="left"/>
    </xf>
    <xf numFmtId="10" fontId="37" fillId="0" borderId="0" xfId="2" applyNumberFormat="1" applyFont="1" applyBorder="1" applyAlignment="1" applyProtection="1">
      <alignment horizontal="center"/>
      <protection locked="0"/>
    </xf>
    <xf numFmtId="14" fontId="37" fillId="0" borderId="0" xfId="0" applyNumberFormat="1" applyFont="1" applyBorder="1" applyAlignment="1" applyProtection="1">
      <alignment horizontal="left"/>
      <protection locked="0"/>
    </xf>
    <xf numFmtId="0" fontId="7" fillId="4" borderId="1" xfId="0" applyFont="1" applyFill="1" applyBorder="1" applyAlignment="1">
      <alignment horizontal="center"/>
    </xf>
    <xf numFmtId="0" fontId="7" fillId="4" borderId="2" xfId="0" applyFont="1" applyFill="1" applyBorder="1" applyAlignment="1">
      <alignment horizontal="center"/>
    </xf>
    <xf numFmtId="0" fontId="7" fillId="4" borderId="4" xfId="0" applyFont="1" applyFill="1" applyBorder="1" applyAlignment="1">
      <alignment horizontal="center"/>
    </xf>
    <xf numFmtId="0" fontId="0" fillId="0" borderId="3" xfId="0" applyFont="1" applyBorder="1" applyAlignment="1">
      <alignment horizontal="left" wrapText="1"/>
    </xf>
    <xf numFmtId="0" fontId="0" fillId="0" borderId="0" xfId="0" applyFont="1" applyBorder="1" applyAlignment="1">
      <alignment horizontal="left" wrapText="1"/>
    </xf>
    <xf numFmtId="0" fontId="0" fillId="0" borderId="3"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10" fillId="0" borderId="0" xfId="0" applyFont="1" applyBorder="1" applyAlignment="1">
      <alignment horizontal="left" wrapText="1"/>
    </xf>
    <xf numFmtId="0" fontId="10" fillId="0" borderId="5" xfId="0" applyFont="1" applyBorder="1" applyAlignment="1">
      <alignment horizontal="left" wrapText="1"/>
    </xf>
    <xf numFmtId="0" fontId="0" fillId="0" borderId="3"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pplyProtection="1">
      <alignment horizontal="right"/>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37" fillId="0" borderId="0" xfId="0" applyFont="1" applyBorder="1" applyAlignment="1" applyProtection="1">
      <alignment horizontal="center" vertical="center"/>
      <protection locked="0"/>
    </xf>
    <xf numFmtId="0" fontId="39" fillId="0" borderId="1" xfId="0" applyFont="1" applyBorder="1" applyAlignment="1">
      <alignment horizontal="center" vertical="center" wrapText="1"/>
    </xf>
    <xf numFmtId="0" fontId="0" fillId="0" borderId="5" xfId="0" applyFont="1" applyBorder="1" applyAlignment="1">
      <alignment horizontal="left" vertical="center" wrapText="1" indent="1"/>
    </xf>
    <xf numFmtId="0" fontId="6" fillId="0" borderId="3" xfId="1" applyFont="1" applyBorder="1" applyAlignment="1">
      <alignment horizontal="center"/>
    </xf>
    <xf numFmtId="0" fontId="6" fillId="0" borderId="0" xfId="1" applyFont="1" applyBorder="1" applyAlignment="1">
      <alignment horizontal="center"/>
    </xf>
    <xf numFmtId="0" fontId="6" fillId="0" borderId="5" xfId="1" applyFont="1" applyBorder="1" applyAlignment="1">
      <alignment horizontal="center"/>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11" fillId="0" borderId="3"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5" xfId="1" applyFont="1" applyBorder="1" applyAlignment="1">
      <alignment horizontal="center" vertical="center" wrapText="1"/>
    </xf>
    <xf numFmtId="0" fontId="9" fillId="0" borderId="5" xfId="0" applyFont="1" applyBorder="1" applyAlignment="1">
      <alignment horizontal="left" vertical="center" wrapText="1"/>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164" fontId="37" fillId="0" borderId="0" xfId="0" applyNumberFormat="1" applyFont="1" applyBorder="1" applyAlignment="1" applyProtection="1">
      <alignment horizontal="center" vertical="center"/>
      <protection locked="0"/>
    </xf>
    <xf numFmtId="14" fontId="37" fillId="0" borderId="0" xfId="0" applyNumberFormat="1" applyFont="1" applyBorder="1" applyAlignment="1" applyProtection="1">
      <alignment horizontal="center" vertical="center"/>
      <protection locked="0"/>
    </xf>
    <xf numFmtId="0" fontId="4" fillId="0" borderId="0" xfId="0" applyFont="1" applyBorder="1" applyAlignment="1">
      <alignment horizontal="left" vertical="top" wrapText="1"/>
    </xf>
    <xf numFmtId="0" fontId="0" fillId="0" borderId="3" xfId="0" applyFont="1" applyBorder="1" applyAlignment="1">
      <alignment horizontal="center" wrapText="1"/>
    </xf>
    <xf numFmtId="0" fontId="0" fillId="0" borderId="0" xfId="0" applyFont="1" applyBorder="1" applyAlignment="1">
      <alignment horizontal="center" wrapText="1"/>
    </xf>
    <xf numFmtId="0" fontId="0" fillId="0" borderId="5" xfId="0" applyFont="1" applyBorder="1" applyAlignment="1">
      <alignment horizontal="center" wrapText="1"/>
    </xf>
    <xf numFmtId="0" fontId="13" fillId="0" borderId="3" xfId="0" applyFont="1" applyBorder="1" applyAlignment="1">
      <alignment horizontal="right" vertical="center" wrapText="1"/>
    </xf>
    <xf numFmtId="0" fontId="13" fillId="0" borderId="0" xfId="0" applyFont="1" applyBorder="1" applyAlignment="1">
      <alignment horizontal="right" vertical="center" wrapText="1"/>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0" fillId="0" borderId="3" xfId="0" applyFont="1" applyBorder="1" applyAlignment="1">
      <alignment horizontal="right" wrapText="1" indent="1"/>
    </xf>
    <xf numFmtId="0" fontId="0" fillId="0" borderId="0" xfId="0" applyFont="1" applyBorder="1" applyAlignment="1">
      <alignment horizontal="right" wrapText="1" indent="1"/>
    </xf>
    <xf numFmtId="0" fontId="0" fillId="0" borderId="5" xfId="0" applyFont="1" applyBorder="1" applyAlignment="1">
      <alignment horizontal="left" wrapText="1"/>
    </xf>
    <xf numFmtId="0" fontId="37" fillId="0" borderId="0" xfId="0" applyFont="1" applyBorder="1" applyAlignment="1" applyProtection="1">
      <alignment horizontal="left" wrapText="1" indent="1"/>
      <protection locked="0"/>
    </xf>
    <xf numFmtId="0" fontId="37" fillId="0" borderId="3" xfId="0" applyFont="1" applyBorder="1" applyAlignment="1" applyProtection="1">
      <alignment horizontal="center" vertical="top" wrapText="1"/>
      <protection locked="0"/>
    </xf>
    <xf numFmtId="0" fontId="37" fillId="0" borderId="0" xfId="0" applyFont="1" applyBorder="1" applyAlignment="1" applyProtection="1">
      <alignment horizontal="center" vertical="top" wrapText="1"/>
      <protection locked="0"/>
    </xf>
    <xf numFmtId="0" fontId="37" fillId="0" borderId="5" xfId="0" applyFont="1" applyBorder="1" applyAlignment="1" applyProtection="1">
      <alignment horizontal="center" vertical="top" wrapText="1"/>
      <protection locked="0"/>
    </xf>
    <xf numFmtId="0" fontId="13" fillId="0" borderId="0" xfId="0" applyFont="1" applyBorder="1" applyAlignment="1">
      <alignment horizontal="left" vertical="top" wrapText="1" indent="2"/>
    </xf>
    <xf numFmtId="0" fontId="13" fillId="0" borderId="5" xfId="0" applyFont="1" applyBorder="1" applyAlignment="1">
      <alignment horizontal="left" vertical="top" wrapText="1" indent="2"/>
    </xf>
    <xf numFmtId="0" fontId="0" fillId="0" borderId="0" xfId="0" applyFont="1" applyBorder="1" applyAlignment="1" applyProtection="1">
      <alignment horizontal="left"/>
      <protection locked="0"/>
    </xf>
    <xf numFmtId="0" fontId="10" fillId="0" borderId="0" xfId="0" applyFont="1" applyBorder="1" applyAlignment="1">
      <alignment horizontal="center"/>
    </xf>
    <xf numFmtId="0" fontId="10" fillId="0" borderId="5" xfId="0" applyFont="1" applyBorder="1" applyAlignment="1">
      <alignment horizontal="center"/>
    </xf>
    <xf numFmtId="0" fontId="0" fillId="0" borderId="3" xfId="0" applyFont="1" applyBorder="1" applyAlignment="1" applyProtection="1">
      <alignment horizontal="center"/>
    </xf>
    <xf numFmtId="0" fontId="0" fillId="0" borderId="0" xfId="0" applyFont="1" applyBorder="1" applyAlignment="1" applyProtection="1">
      <alignment horizontal="center"/>
    </xf>
    <xf numFmtId="164" fontId="37" fillId="0" borderId="0" xfId="3" applyNumberFormat="1" applyFont="1" applyBorder="1" applyAlignment="1" applyProtection="1">
      <alignment horizontal="left" vertical="center"/>
      <protection locked="0"/>
    </xf>
    <xf numFmtId="164" fontId="37" fillId="0" borderId="0" xfId="0" applyNumberFormat="1" applyFont="1" applyBorder="1" applyAlignment="1" applyProtection="1">
      <alignment horizontal="center" vertical="top" wrapText="1"/>
      <protection locked="0"/>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9" fillId="0" borderId="0" xfId="0" applyFont="1" applyBorder="1" applyAlignment="1">
      <alignment horizontal="left" indent="2"/>
    </xf>
    <xf numFmtId="0" fontId="9" fillId="0" borderId="5" xfId="0" applyFont="1" applyBorder="1" applyAlignment="1">
      <alignment horizontal="left" indent="2"/>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37" fillId="0" borderId="5" xfId="0" applyFont="1" applyBorder="1" applyAlignment="1" applyProtection="1">
      <alignment horizontal="left" vertical="center" wrapText="1" indent="1"/>
      <protection locked="0"/>
    </xf>
    <xf numFmtId="0" fontId="37" fillId="0" borderId="5" xfId="0" applyFont="1" applyBorder="1" applyAlignment="1" applyProtection="1">
      <alignment horizontal="center" vertical="center"/>
      <protection locked="0"/>
    </xf>
    <xf numFmtId="0" fontId="0" fillId="0" borderId="3" xfId="0" applyFont="1" applyBorder="1" applyAlignment="1">
      <alignment horizontal="left" vertical="center" wrapText="1" indent="3"/>
    </xf>
    <xf numFmtId="0" fontId="0" fillId="0" borderId="0" xfId="0" applyFont="1" applyBorder="1" applyAlignment="1">
      <alignment horizontal="left" vertical="center" wrapText="1" indent="3"/>
    </xf>
    <xf numFmtId="0" fontId="0" fillId="0" borderId="3" xfId="0" applyFont="1" applyBorder="1" applyAlignment="1">
      <alignment horizontal="left" wrapText="1" indent="3"/>
    </xf>
    <xf numFmtId="0" fontId="0" fillId="0" borderId="0" xfId="0" applyFont="1" applyBorder="1" applyAlignment="1">
      <alignment horizontal="left" wrapText="1" indent="3"/>
    </xf>
    <xf numFmtId="0" fontId="4" fillId="0" borderId="0" xfId="0" applyFont="1" applyBorder="1" applyAlignment="1">
      <alignment horizontal="left"/>
    </xf>
    <xf numFmtId="0" fontId="4" fillId="0" borderId="5" xfId="0" applyFont="1" applyBorder="1" applyAlignment="1">
      <alignment horizontal="left"/>
    </xf>
    <xf numFmtId="0" fontId="0" fillId="0" borderId="5" xfId="0" applyFont="1" applyBorder="1" applyAlignment="1">
      <alignment horizontal="center"/>
    </xf>
    <xf numFmtId="0" fontId="0" fillId="0" borderId="3" xfId="0" applyFont="1" applyBorder="1" applyAlignment="1">
      <alignment horizontal="right" vertical="center"/>
    </xf>
    <xf numFmtId="0" fontId="0" fillId="0" borderId="0" xfId="0" applyFont="1" applyBorder="1" applyAlignment="1">
      <alignment horizontal="right" vertical="center"/>
    </xf>
    <xf numFmtId="0" fontId="2" fillId="0" borderId="3" xfId="0" applyFont="1" applyBorder="1" applyAlignment="1">
      <alignment horizontal="left" vertical="center" indent="1"/>
    </xf>
    <xf numFmtId="0" fontId="2" fillId="0" borderId="0" xfId="0" applyFont="1" applyBorder="1" applyAlignment="1">
      <alignment horizontal="left" vertical="center" indent="1"/>
    </xf>
    <xf numFmtId="0" fontId="35" fillId="0" borderId="3" xfId="0" applyFont="1" applyBorder="1" applyAlignment="1">
      <alignment horizontal="right" vertical="center" wrapText="1"/>
    </xf>
    <xf numFmtId="0" fontId="35" fillId="0" borderId="0" xfId="0" applyFont="1" applyBorder="1" applyAlignment="1">
      <alignment horizontal="right" vertical="center" wrapText="1"/>
    </xf>
    <xf numFmtId="0" fontId="12" fillId="0" borderId="3" xfId="0" applyFont="1" applyBorder="1" applyAlignment="1">
      <alignment horizontal="left" vertical="top" wrapText="1" indent="1"/>
    </xf>
    <xf numFmtId="0" fontId="12" fillId="0" borderId="0" xfId="0" applyFont="1" applyBorder="1" applyAlignment="1">
      <alignment horizontal="left" vertical="top" wrapText="1" indent="1"/>
    </xf>
    <xf numFmtId="0" fontId="12" fillId="0" borderId="5" xfId="0" applyFont="1" applyBorder="1" applyAlignment="1">
      <alignment horizontal="left" vertical="top" wrapText="1" indent="1"/>
    </xf>
    <xf numFmtId="0" fontId="37" fillId="0" borderId="0" xfId="0" applyFont="1" applyBorder="1" applyAlignment="1" applyProtection="1">
      <alignment horizontal="left" indent="1"/>
      <protection locked="0"/>
    </xf>
    <xf numFmtId="0" fontId="37" fillId="0" borderId="5" xfId="0" applyFont="1" applyBorder="1" applyAlignment="1" applyProtection="1">
      <alignment horizontal="left" indent="1"/>
      <protection locked="0"/>
    </xf>
    <xf numFmtId="164" fontId="37" fillId="0" borderId="0" xfId="0" applyNumberFormat="1" applyFont="1" applyBorder="1" applyAlignment="1" applyProtection="1">
      <alignment horizontal="left" vertical="center"/>
      <protection locked="0"/>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7" fillId="0" borderId="0" xfId="0" applyNumberFormat="1" applyFont="1" applyBorder="1" applyAlignment="1" applyProtection="1">
      <alignment horizontal="center" vertical="center"/>
      <protection locked="0"/>
    </xf>
    <xf numFmtId="164" fontId="37" fillId="0" borderId="0" xfId="3" applyNumberFormat="1" applyFont="1" applyBorder="1" applyAlignment="1" applyProtection="1">
      <alignment horizontal="left" vertical="center" indent="1"/>
      <protection locked="0"/>
    </xf>
    <xf numFmtId="164" fontId="37" fillId="0" borderId="5" xfId="3" applyNumberFormat="1" applyFont="1" applyBorder="1" applyAlignment="1" applyProtection="1">
      <alignment horizontal="left" vertical="center" indent="1"/>
      <protection locked="0"/>
    </xf>
    <xf numFmtId="0" fontId="0" fillId="0" borderId="0"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6" fillId="0" borderId="0" xfId="1" applyFont="1" applyBorder="1" applyAlignment="1">
      <alignment horizontal="center" vertical="center" wrapText="1"/>
    </xf>
    <xf numFmtId="0" fontId="6" fillId="0" borderId="5" xfId="1" applyFont="1" applyBorder="1" applyAlignment="1">
      <alignment horizontal="center" vertical="center" wrapText="1"/>
    </xf>
    <xf numFmtId="0" fontId="2" fillId="0" borderId="3" xfId="0" applyFont="1" applyBorder="1" applyAlignment="1">
      <alignment horizontal="left"/>
    </xf>
    <xf numFmtId="0" fontId="2" fillId="0" borderId="0" xfId="0" applyFont="1" applyBorder="1" applyAlignment="1">
      <alignment horizontal="left"/>
    </xf>
    <xf numFmtId="0" fontId="6" fillId="0" borderId="3" xfId="1" applyBorder="1" applyAlignment="1">
      <alignment horizontal="center" vertical="center" wrapText="1"/>
    </xf>
    <xf numFmtId="0" fontId="13" fillId="0" borderId="0" xfId="0" applyFont="1" applyBorder="1" applyAlignment="1">
      <alignment horizontal="right" vertical="center"/>
    </xf>
    <xf numFmtId="0" fontId="44" fillId="0" borderId="3" xfId="0" applyFont="1" applyBorder="1" applyAlignment="1">
      <alignment horizontal="left"/>
    </xf>
    <xf numFmtId="0" fontId="44" fillId="0" borderId="0" xfId="0" applyFont="1" applyBorder="1" applyAlignment="1">
      <alignment horizontal="left"/>
    </xf>
    <xf numFmtId="0" fontId="37" fillId="0" borderId="0" xfId="0" applyFont="1" applyBorder="1" applyAlignment="1" applyProtection="1">
      <alignment horizontal="left" vertical="center" indent="1"/>
      <protection locked="0"/>
    </xf>
    <xf numFmtId="164" fontId="37" fillId="0" borderId="0" xfId="3" applyNumberFormat="1" applyFont="1" applyBorder="1" applyAlignment="1" applyProtection="1">
      <alignment horizontal="center" vertical="center"/>
      <protection locked="0"/>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164" fontId="37" fillId="0" borderId="5" xfId="3" applyNumberFormat="1"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41" fillId="0" borderId="0" xfId="0" applyFont="1" applyBorder="1" applyAlignment="1">
      <alignment horizontal="center" vertical="center" wrapText="1"/>
    </xf>
    <xf numFmtId="164" fontId="37" fillId="0" borderId="3" xfId="0" applyNumberFormat="1" applyFont="1" applyBorder="1" applyAlignment="1" applyProtection="1">
      <alignment horizontal="center" vertical="top" wrapText="1"/>
      <protection locked="0"/>
    </xf>
    <xf numFmtId="164" fontId="37" fillId="0" borderId="5" xfId="0" applyNumberFormat="1" applyFont="1" applyBorder="1" applyAlignment="1" applyProtection="1">
      <alignment horizontal="center" vertical="top" wrapText="1"/>
      <protection locked="0"/>
    </xf>
    <xf numFmtId="0" fontId="7" fillId="4" borderId="3" xfId="0" applyFont="1" applyFill="1" applyBorder="1" applyAlignment="1">
      <alignment horizontal="center" wrapText="1"/>
    </xf>
    <xf numFmtId="0" fontId="0" fillId="0" borderId="3" xfId="0" applyFont="1" applyBorder="1" applyAlignment="1">
      <alignment horizontal="left" vertical="center" wrapText="1" indent="2"/>
    </xf>
    <xf numFmtId="0" fontId="0" fillId="0" borderId="0" xfId="0" applyFont="1" applyBorder="1" applyAlignment="1">
      <alignment horizontal="left" vertical="center" wrapText="1" indent="2"/>
    </xf>
    <xf numFmtId="0" fontId="0" fillId="0" borderId="5" xfId="0" applyFont="1" applyBorder="1" applyAlignment="1">
      <alignment horizontal="left" vertical="center" wrapText="1" indent="2"/>
    </xf>
    <xf numFmtId="0" fontId="19" fillId="0" borderId="3" xfId="1" applyFont="1" applyBorder="1" applyAlignment="1">
      <alignment horizontal="left" vertical="center" wrapText="1" indent="2"/>
    </xf>
    <xf numFmtId="0" fontId="19" fillId="0" borderId="0" xfId="1" applyFont="1" applyBorder="1" applyAlignment="1">
      <alignment horizontal="left" vertical="center" wrapText="1" indent="2"/>
    </xf>
    <xf numFmtId="0" fontId="19" fillId="0" borderId="5" xfId="1" applyFont="1" applyBorder="1" applyAlignment="1">
      <alignment horizontal="left" vertical="center" wrapText="1" indent="2"/>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Font="1" applyBorder="1" applyAlignment="1">
      <alignment horizontal="left" vertical="center" wrapText="1" indent="3"/>
    </xf>
    <xf numFmtId="0" fontId="19" fillId="0" borderId="3" xfId="1" applyFont="1" applyBorder="1" applyAlignment="1">
      <alignment horizontal="left" vertical="center" wrapText="1" indent="3"/>
    </xf>
    <xf numFmtId="0" fontId="19" fillId="0" borderId="0" xfId="1" applyFont="1" applyBorder="1" applyAlignment="1">
      <alignment horizontal="left" vertical="center" wrapText="1" indent="3"/>
    </xf>
    <xf numFmtId="0" fontId="19" fillId="0" borderId="5" xfId="1" applyFont="1" applyBorder="1" applyAlignment="1">
      <alignment horizontal="left" vertical="center" wrapText="1" indent="3"/>
    </xf>
    <xf numFmtId="0" fontId="0" fillId="5" borderId="3" xfId="0"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5" borderId="5" xfId="0" applyFont="1" applyFill="1" applyBorder="1" applyAlignment="1">
      <alignment horizontal="left" vertical="center" wrapText="1"/>
    </xf>
    <xf numFmtId="0" fontId="37" fillId="0" borderId="3" xfId="0" applyNumberFormat="1" applyFont="1" applyBorder="1" applyAlignment="1" applyProtection="1">
      <alignment horizontal="center" vertical="center"/>
      <protection locked="0"/>
    </xf>
    <xf numFmtId="0" fontId="37" fillId="0" borderId="5" xfId="0" applyNumberFormat="1" applyFont="1" applyBorder="1" applyAlignment="1" applyProtection="1">
      <alignment horizontal="center" vertical="center"/>
      <protection locked="0"/>
    </xf>
    <xf numFmtId="10" fontId="37" fillId="0" borderId="0" xfId="0" applyNumberFormat="1" applyFont="1" applyBorder="1" applyAlignment="1" applyProtection="1">
      <alignment horizontal="center" vertical="center"/>
      <protection locked="0"/>
    </xf>
    <xf numFmtId="10" fontId="37" fillId="0" borderId="5" xfId="0" applyNumberFormat="1" applyFont="1" applyBorder="1" applyAlignment="1" applyProtection="1">
      <alignment horizontal="center" vertical="center"/>
      <protection locked="0"/>
    </xf>
    <xf numFmtId="0" fontId="37" fillId="0" borderId="0" xfId="0" applyNumberFormat="1" applyFont="1" applyBorder="1" applyAlignment="1" applyProtection="1">
      <alignment horizontal="center" vertical="center"/>
    </xf>
    <xf numFmtId="0" fontId="37" fillId="0" borderId="0" xfId="0" applyNumberFormat="1" applyFont="1" applyBorder="1" applyAlignment="1" applyProtection="1">
      <alignment horizontal="left" vertical="center"/>
      <protection locked="0"/>
    </xf>
    <xf numFmtId="0" fontId="0" fillId="0" borderId="0" xfId="0" applyFont="1" applyBorder="1" applyAlignment="1" applyProtection="1">
      <alignment horizontal="right" indent="1"/>
    </xf>
    <xf numFmtId="0" fontId="37" fillId="0" borderId="0" xfId="0" applyNumberFormat="1" applyFont="1" applyBorder="1" applyAlignment="1" applyProtection="1">
      <alignment horizontal="left" vertical="center"/>
    </xf>
    <xf numFmtId="0" fontId="37" fillId="0" borderId="0" xfId="0" applyFont="1" applyBorder="1" applyAlignment="1" applyProtection="1">
      <alignment horizontal="center" vertical="center" wrapText="1"/>
    </xf>
    <xf numFmtId="0" fontId="37" fillId="0" borderId="5" xfId="0" applyFont="1" applyBorder="1" applyAlignment="1" applyProtection="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xf>
    <xf numFmtId="0" fontId="40" fillId="0" borderId="4" xfId="0" applyFont="1" applyBorder="1" applyAlignment="1">
      <alignment horizontal="center" vertical="center"/>
    </xf>
  </cellXfs>
  <cellStyles count="4">
    <cellStyle name="Currency" xfId="3" builtinId="4"/>
    <cellStyle name="Hyperlink" xfId="1" builtinId="8"/>
    <cellStyle name="Normal" xfId="0" builtinId="0"/>
    <cellStyle name="Percent" xfId="2" builtinId="5"/>
  </cellStyles>
  <dxfs count="459">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ont>
        <color theme="0"/>
      </font>
      <fill>
        <patternFill>
          <fgColor theme="0"/>
        </patternFill>
      </fill>
    </dxf>
    <dxf>
      <fill>
        <patternFill>
          <bgColor rgb="FFECD2F6"/>
        </patternFill>
      </fill>
    </dxf>
    <dxf>
      <font>
        <color theme="0"/>
      </font>
      <fill>
        <patternFill>
          <fgColor theme="0"/>
        </patternFill>
      </fill>
    </dxf>
    <dxf>
      <fill>
        <patternFill>
          <bgColor rgb="FFECD2F6"/>
        </patternFill>
      </fill>
    </dxf>
    <dxf>
      <font>
        <color theme="0"/>
      </font>
      <fill>
        <patternFill>
          <fgColor theme="0"/>
        </patternFill>
      </fill>
    </dxf>
    <dxf>
      <fill>
        <patternFill>
          <bgColor rgb="FFECD2F6"/>
        </patternFill>
      </fill>
    </dxf>
    <dxf>
      <font>
        <color theme="0"/>
      </font>
      <fill>
        <patternFill>
          <fgColor theme="0"/>
        </patternFill>
      </fill>
    </dxf>
    <dxf>
      <fill>
        <patternFill>
          <bgColor rgb="FFECD2F6"/>
        </patternFill>
      </fill>
    </dxf>
    <dxf>
      <font>
        <color theme="0"/>
      </font>
      <fill>
        <patternFill>
          <fgColor theme="0"/>
        </patternFill>
      </fill>
    </dxf>
    <dxf>
      <fill>
        <patternFill>
          <bgColor rgb="FFECD2F6"/>
        </patternFill>
      </fill>
    </dxf>
    <dxf>
      <font>
        <color theme="0"/>
      </font>
      <fill>
        <patternFill>
          <fgColor theme="0"/>
        </patternFill>
      </fill>
    </dxf>
    <dxf>
      <fill>
        <patternFill>
          <bgColor rgb="FFECD2F6"/>
        </patternFill>
      </fill>
    </dxf>
    <dxf>
      <font>
        <color theme="0"/>
      </font>
      <fill>
        <patternFill>
          <fgColor theme="0"/>
        </patternFill>
      </fill>
    </dxf>
    <dxf>
      <font>
        <color theme="5" tint="-0.24994659260841701"/>
      </font>
      <fill>
        <patternFill patternType="none">
          <bgColor auto="1"/>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ont>
        <color theme="0"/>
      </font>
      <fill>
        <patternFill>
          <fgColor theme="0"/>
        </patternFill>
      </fill>
    </dxf>
    <dxf>
      <font>
        <color theme="0"/>
      </font>
      <fill>
        <patternFill>
          <fgColor theme="0"/>
        </patternFill>
      </fill>
    </dxf>
    <dxf>
      <fill>
        <patternFill>
          <bgColor rgb="FFECD2F6"/>
        </patternFill>
      </fill>
    </dxf>
    <dxf>
      <font>
        <color rgb="FF006100"/>
      </font>
      <fill>
        <patternFill>
          <bgColor rgb="FFC6EFCE"/>
        </patternFill>
      </fill>
    </dxf>
    <dxf>
      <fill>
        <patternFill>
          <bgColor rgb="FFECD2F6"/>
        </patternFill>
      </fill>
    </dxf>
    <dxf>
      <fill>
        <patternFill>
          <bgColor rgb="FFECD2F6"/>
        </patternFill>
      </fill>
    </dxf>
    <dxf>
      <font>
        <color theme="0"/>
      </font>
      <fill>
        <patternFill>
          <fgColor theme="0"/>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ont>
        <color rgb="FF9C0006"/>
      </font>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ont>
        <color rgb="FF9C0006"/>
      </font>
      <fill>
        <patternFill>
          <bgColor rgb="FFFFC7CE"/>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theme="0"/>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ont>
        <color rgb="FFC00000"/>
      </font>
    </dxf>
    <dxf>
      <font>
        <color rgb="FF9C0006"/>
      </font>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theme="0"/>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CC0000"/>
        </patternFill>
      </fill>
    </dxf>
    <dxf>
      <fill>
        <patternFill>
          <bgColor rgb="FFCC0000"/>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ont>
        <color rgb="FFC00000"/>
      </font>
    </dxf>
    <dxf>
      <font>
        <color rgb="FF9C0006"/>
      </font>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theme="0"/>
        </patternFill>
      </fill>
    </dxf>
    <dxf>
      <font>
        <color theme="0"/>
      </font>
    </dxf>
    <dxf>
      <fill>
        <patternFill>
          <bgColor rgb="FFECD2F6"/>
        </patternFill>
      </fill>
    </dxf>
    <dxf>
      <fill>
        <patternFill>
          <bgColor theme="0"/>
        </patternFill>
      </fill>
    </dxf>
    <dxf>
      <font>
        <color theme="0"/>
      </font>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ont>
        <color rgb="FF006100"/>
      </font>
      <fill>
        <patternFill>
          <bgColor rgb="FFC6EFCE"/>
        </patternFill>
      </fill>
    </dxf>
    <dxf>
      <fill>
        <patternFill>
          <bgColor theme="9" tint="0.59996337778862885"/>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
      <font>
        <color rgb="FFFF0000"/>
      </font>
    </dxf>
    <dxf>
      <font>
        <color rgb="FFFF0000"/>
      </font>
    </dxf>
    <dxf>
      <font>
        <color rgb="FF006100"/>
      </font>
      <fill>
        <patternFill>
          <bgColor rgb="FFC6EFCE"/>
        </patternFill>
      </fill>
    </dxf>
    <dxf>
      <font>
        <color rgb="FFFF0000"/>
      </font>
      <fill>
        <patternFill>
          <fgColor theme="0"/>
        </patternFill>
      </fill>
    </dxf>
    <dxf>
      <font>
        <color rgb="FF00B050"/>
      </font>
    </dxf>
    <dxf>
      <fill>
        <patternFill>
          <bgColor rgb="FFECD2F6"/>
        </patternFill>
      </fill>
    </dxf>
    <dxf>
      <fill>
        <patternFill>
          <bgColor rgb="FFECD2F6"/>
        </patternFill>
      </fill>
    </dxf>
    <dxf>
      <fill>
        <patternFill>
          <bgColor rgb="FFECD2F6"/>
        </patternFill>
      </fill>
    </dxf>
    <dxf>
      <fill>
        <patternFill>
          <bgColor rgb="FFECD2F6"/>
        </patternFill>
      </fill>
    </dxf>
    <dxf>
      <fill>
        <patternFill>
          <bgColor rgb="FFECD2F6"/>
        </patternFill>
      </fill>
    </dxf>
  </dxfs>
  <tableStyles count="0" defaultTableStyle="TableStyleMedium2" defaultPivotStyle="PivotStyleLight16"/>
  <colors>
    <mruColors>
      <color rgb="FFECD2F6"/>
      <color rgb="FF9C4296"/>
      <color rgb="FFCC66FF"/>
      <color rgb="FF720BC7"/>
      <color rgb="FFCC0000"/>
      <color rgb="FFDFB3DC"/>
      <color rgb="FFCCECFF"/>
      <color rgb="FF9933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457200</xdr:colOff>
      <xdr:row>10</xdr:row>
      <xdr:rowOff>209550</xdr:rowOff>
    </xdr:from>
    <xdr:to>
      <xdr:col>4</xdr:col>
      <xdr:colOff>428625</xdr:colOff>
      <xdr:row>10</xdr:row>
      <xdr:rowOff>828675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2886075"/>
          <a:ext cx="18002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trick.kasparian@unityhealth.to" TargetMode="External"/><Relationship Id="rId1" Type="http://schemas.openxmlformats.org/officeDocument/2006/relationships/hyperlink" Target="mailto:ResearchContracts@unityhealth.t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policies.unityhealth.to/doc.aspx?id=4502" TargetMode="External"/><Relationship Id="rId1" Type="http://schemas.openxmlformats.org/officeDocument/2006/relationships/hyperlink" Target="https://unitynet.unity.local/departments-programs-services/corporate-services/quality-and-performance/operational-excellence/requist-2/"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olicies.unityhealth.to/doc.aspx?id=4502" TargetMode="External"/><Relationship Id="rId1" Type="http://schemas.openxmlformats.org/officeDocument/2006/relationships/hyperlink" Target="http://cpps/Default.aspx?cid=888&amp;lang=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ResearchContracts@unityhealth.to" TargetMode="External"/><Relationship Id="rId1" Type="http://schemas.openxmlformats.org/officeDocument/2006/relationships/hyperlink" Target="http://cpps/Default.aspx?cid=888&amp;lang=1"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cpps/Default.aspx?cid=888&amp;lang=1"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cpps/Default.aspx?cid=888&amp;lang=1"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hyperlink" Target="http://cpps/Default.aspx?cid=888&amp;lang=1"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7"/>
  <sheetViews>
    <sheetView showGridLines="0" tabSelected="1" workbookViewId="0">
      <selection activeCell="B3" sqref="B3:L3"/>
    </sheetView>
  </sheetViews>
  <sheetFormatPr defaultColWidth="0" defaultRowHeight="15" zeroHeight="1" x14ac:dyDescent="0.25"/>
  <cols>
    <col min="1" max="1" width="3.28515625" style="34" customWidth="1"/>
    <col min="2" max="2" width="9.140625" style="34" customWidth="1"/>
    <col min="3" max="3" width="12.140625" style="34" customWidth="1"/>
    <col min="4" max="7" width="9.140625" style="34" customWidth="1"/>
    <col min="8" max="8" width="38.5703125" style="34" customWidth="1"/>
    <col min="9" max="12" width="9.140625" style="34" customWidth="1"/>
    <col min="13" max="13" width="3.28515625" style="34" customWidth="1"/>
    <col min="14" max="26" width="0" style="34" hidden="1" customWidth="1"/>
    <col min="27" max="16384" width="9.140625" style="34" hidden="1"/>
  </cols>
  <sheetData>
    <row r="1" spans="1:26" s="30" customFormat="1" ht="15.75" thickBot="1" x14ac:dyDescent="0.3">
      <c r="A1" s="27"/>
      <c r="B1" s="28"/>
      <c r="C1" s="28"/>
      <c r="D1" s="28"/>
      <c r="E1" s="28"/>
      <c r="F1" s="28"/>
      <c r="G1" s="28"/>
      <c r="H1" s="28"/>
      <c r="I1" s="28"/>
      <c r="J1" s="28"/>
      <c r="K1" s="28"/>
      <c r="L1" s="28"/>
      <c r="M1" s="29"/>
      <c r="P1" s="34"/>
      <c r="Q1" s="34"/>
      <c r="R1" s="34"/>
      <c r="S1" s="34"/>
      <c r="T1" s="34"/>
      <c r="U1" s="34"/>
      <c r="V1" s="34"/>
      <c r="W1" s="34"/>
      <c r="X1" s="34"/>
      <c r="Y1" s="34"/>
      <c r="Z1" s="34"/>
    </row>
    <row r="2" spans="1:26" s="33" customFormat="1" ht="49.5" customHeight="1" x14ac:dyDescent="0.25">
      <c r="A2" s="31"/>
      <c r="B2" s="130" t="s">
        <v>171</v>
      </c>
      <c r="C2" s="131"/>
      <c r="D2" s="131"/>
      <c r="E2" s="131"/>
      <c r="F2" s="131"/>
      <c r="G2" s="131"/>
      <c r="H2" s="131"/>
      <c r="I2" s="131"/>
      <c r="J2" s="131"/>
      <c r="K2" s="131"/>
      <c r="L2" s="132"/>
      <c r="M2" s="32"/>
      <c r="P2" s="34"/>
      <c r="Q2" s="34"/>
      <c r="R2" s="34"/>
      <c r="S2" s="34"/>
      <c r="T2" s="34"/>
      <c r="U2" s="34"/>
      <c r="V2" s="34"/>
      <c r="W2" s="34"/>
      <c r="X2" s="34"/>
      <c r="Y2" s="34"/>
      <c r="Z2" s="34"/>
    </row>
    <row r="3" spans="1:26" ht="42" customHeight="1" x14ac:dyDescent="0.25">
      <c r="A3" s="31"/>
      <c r="B3" s="133" t="s">
        <v>251</v>
      </c>
      <c r="C3" s="134"/>
      <c r="D3" s="134"/>
      <c r="E3" s="134"/>
      <c r="F3" s="134"/>
      <c r="G3" s="134"/>
      <c r="H3" s="134"/>
      <c r="I3" s="134"/>
      <c r="J3" s="134"/>
      <c r="K3" s="134"/>
      <c r="L3" s="135"/>
      <c r="M3" s="32"/>
    </row>
    <row r="4" spans="1:26" x14ac:dyDescent="0.25">
      <c r="A4" s="31"/>
      <c r="B4" s="136" t="s">
        <v>244</v>
      </c>
      <c r="C4" s="137"/>
      <c r="D4" s="137"/>
      <c r="E4" s="137"/>
      <c r="F4" s="137"/>
      <c r="G4" s="137"/>
      <c r="H4" s="137"/>
      <c r="I4" s="137"/>
      <c r="J4" s="137"/>
      <c r="K4" s="137"/>
      <c r="L4" s="138"/>
      <c r="M4" s="32"/>
    </row>
    <row r="5" spans="1:26" x14ac:dyDescent="0.25">
      <c r="A5" s="31"/>
      <c r="B5" s="136" t="s">
        <v>245</v>
      </c>
      <c r="C5" s="137"/>
      <c r="D5" s="137"/>
      <c r="E5" s="137"/>
      <c r="F5" s="137"/>
      <c r="G5" s="137"/>
      <c r="H5" s="137"/>
      <c r="I5" s="137"/>
      <c r="J5" s="137"/>
      <c r="K5" s="137"/>
      <c r="L5" s="138"/>
      <c r="M5" s="32"/>
    </row>
    <row r="6" spans="1:26" ht="6" customHeight="1" x14ac:dyDescent="0.25">
      <c r="A6" s="31"/>
      <c r="B6" s="35"/>
      <c r="C6" s="33"/>
      <c r="D6" s="33"/>
      <c r="E6" s="33"/>
      <c r="F6" s="33"/>
      <c r="G6" s="33"/>
      <c r="H6" s="33"/>
      <c r="I6" s="33"/>
      <c r="J6" s="33"/>
      <c r="K6" s="33"/>
      <c r="L6" s="36"/>
      <c r="M6" s="32"/>
    </row>
    <row r="7" spans="1:26" x14ac:dyDescent="0.25">
      <c r="A7" s="31"/>
      <c r="B7" s="139" t="s">
        <v>343</v>
      </c>
      <c r="C7" s="140"/>
      <c r="D7" s="140"/>
      <c r="E7" s="140"/>
      <c r="F7" s="140"/>
      <c r="G7" s="140"/>
      <c r="H7" s="140"/>
      <c r="I7" s="140"/>
      <c r="J7" s="140"/>
      <c r="K7" s="140"/>
      <c r="L7" s="141"/>
      <c r="M7" s="32"/>
    </row>
    <row r="8" spans="1:26" x14ac:dyDescent="0.25">
      <c r="A8" s="31"/>
      <c r="B8" s="121"/>
      <c r="C8" s="122"/>
      <c r="D8" s="122"/>
      <c r="E8" s="122"/>
      <c r="F8" s="122"/>
      <c r="G8" s="122"/>
      <c r="H8" s="122"/>
      <c r="I8" s="122"/>
      <c r="J8" s="122"/>
      <c r="K8" s="122"/>
      <c r="L8" s="123"/>
      <c r="M8" s="32"/>
    </row>
    <row r="9" spans="1:26" ht="27" customHeight="1" x14ac:dyDescent="0.25">
      <c r="A9" s="31"/>
      <c r="B9" s="124" t="s">
        <v>261</v>
      </c>
      <c r="C9" s="125"/>
      <c r="D9" s="125"/>
      <c r="E9" s="125"/>
      <c r="F9" s="125"/>
      <c r="G9" s="125"/>
      <c r="H9" s="125"/>
      <c r="I9" s="125"/>
      <c r="J9" s="125"/>
      <c r="K9" s="125"/>
      <c r="L9" s="126"/>
      <c r="M9" s="32"/>
    </row>
    <row r="10" spans="1:26" x14ac:dyDescent="0.25">
      <c r="A10" s="31"/>
      <c r="B10" s="124" t="s">
        <v>344</v>
      </c>
      <c r="C10" s="125"/>
      <c r="D10" s="125"/>
      <c r="E10" s="125"/>
      <c r="F10" s="125"/>
      <c r="G10" s="125"/>
      <c r="H10" s="125"/>
      <c r="I10" s="125"/>
      <c r="J10" s="125"/>
      <c r="K10" s="125"/>
      <c r="L10" s="126"/>
      <c r="M10" s="32"/>
    </row>
    <row r="11" spans="1:26" ht="66.75" customHeight="1" x14ac:dyDescent="0.25">
      <c r="A11" s="31"/>
      <c r="B11" s="127" t="s">
        <v>262</v>
      </c>
      <c r="C11" s="128"/>
      <c r="D11" s="128"/>
      <c r="E11" s="128"/>
      <c r="F11" s="128"/>
      <c r="G11" s="128"/>
      <c r="H11" s="128"/>
      <c r="I11" s="128"/>
      <c r="J11" s="128"/>
      <c r="K11" s="128"/>
      <c r="L11" s="129"/>
      <c r="M11" s="32"/>
    </row>
    <row r="12" spans="1:26" ht="13.5" customHeight="1" x14ac:dyDescent="0.25">
      <c r="A12" s="31"/>
      <c r="B12" s="14"/>
      <c r="C12" s="74"/>
      <c r="D12" s="74"/>
      <c r="E12" s="74"/>
      <c r="F12" s="74"/>
      <c r="G12" s="74"/>
      <c r="H12" s="74"/>
      <c r="I12" s="74"/>
      <c r="J12" s="74"/>
      <c r="K12" s="74"/>
      <c r="L12" s="75"/>
      <c r="M12" s="32"/>
    </row>
    <row r="13" spans="1:26" ht="33.75" customHeight="1" x14ac:dyDescent="0.25">
      <c r="A13" s="31"/>
      <c r="B13" s="150" t="s">
        <v>345</v>
      </c>
      <c r="C13" s="151"/>
      <c r="D13" s="151"/>
      <c r="E13" s="151"/>
      <c r="F13" s="151"/>
      <c r="G13" s="151"/>
      <c r="H13" s="151"/>
      <c r="I13" s="151"/>
      <c r="J13" s="151"/>
      <c r="K13" s="151"/>
      <c r="L13" s="152"/>
      <c r="M13" s="32"/>
    </row>
    <row r="14" spans="1:26" x14ac:dyDescent="0.25">
      <c r="A14" s="31"/>
      <c r="B14" s="35"/>
      <c r="C14" s="33"/>
      <c r="D14" s="33"/>
      <c r="E14" s="33"/>
      <c r="F14" s="33"/>
      <c r="G14" s="33"/>
      <c r="H14" s="33"/>
      <c r="I14" s="33"/>
      <c r="J14" s="33"/>
      <c r="K14" s="33"/>
      <c r="L14" s="36"/>
      <c r="M14" s="32"/>
    </row>
    <row r="15" spans="1:26" ht="18.75" x14ac:dyDescent="0.3">
      <c r="A15" s="31"/>
      <c r="B15" s="155" t="s">
        <v>246</v>
      </c>
      <c r="C15" s="156"/>
      <c r="D15" s="156"/>
      <c r="E15" s="156"/>
      <c r="F15" s="156"/>
      <c r="G15" s="156"/>
      <c r="H15" s="33"/>
      <c r="I15" s="33"/>
      <c r="J15" s="33"/>
      <c r="K15" s="33"/>
      <c r="L15" s="36"/>
      <c r="M15" s="32"/>
    </row>
    <row r="16" spans="1:26" ht="13.5" customHeight="1" x14ac:dyDescent="0.25">
      <c r="A16" s="31"/>
      <c r="B16" s="35"/>
      <c r="C16" s="33"/>
      <c r="D16" s="33"/>
      <c r="E16" s="13" t="s">
        <v>215</v>
      </c>
      <c r="F16" s="33"/>
      <c r="G16" s="33"/>
      <c r="H16" s="60" t="str">
        <f>CONCATENATE(CHAR(10),CHAR(10),CHAR(10),"Please find attached: ",IF(E17="Yes",CONCATENATE("-",B17,"-"),""),IF(E18="Yes",CONCATENATE("-",B18,"-"),""),IF(E19="Yes",CONCATENATE("-",B19,"-"),""),IF(E20="Yes",CONCATENATE("-",B20,"-"),""),"  -",IF(B23="","","See Submission Notes"))</f>
        <v xml:space="preserve">
Please find attached:   -</v>
      </c>
      <c r="I16" s="33"/>
      <c r="J16" s="33"/>
      <c r="K16" s="33"/>
      <c r="L16" s="36"/>
      <c r="M16" s="32"/>
    </row>
    <row r="17" spans="1:13" ht="17.25" customHeight="1" x14ac:dyDescent="0.25">
      <c r="A17" s="31"/>
      <c r="B17" s="153" t="s">
        <v>224</v>
      </c>
      <c r="C17" s="154"/>
      <c r="D17" s="154"/>
      <c r="E17" s="15"/>
      <c r="F17" s="12" t="str">
        <f>IF(E17="Yes","Thanks!",IF(E17="No","Please explain in the notes section why.",""))</f>
        <v/>
      </c>
      <c r="G17" s="12"/>
      <c r="H17" s="12"/>
      <c r="I17" s="12"/>
      <c r="J17" s="12"/>
      <c r="K17" s="12"/>
      <c r="L17" s="36"/>
      <c r="M17" s="32"/>
    </row>
    <row r="18" spans="1:13" x14ac:dyDescent="0.25">
      <c r="A18" s="31"/>
      <c r="B18" s="153" t="str">
        <f>IF(RIGHT(DTS!B73,1)="6","Addendum #6",IF(DTS!C34="","",IF(AND(DTS!C34="Confidential Disclosure",DTS!E45="No"),"Draft agreement attached",IF(AND(DTS!C34="Sub Award (outgoing)",DTS!H34="Human Participants"),"Addendums 1 &amp; 8",IF(AND(DTS!C34="Sub Award (outgoing)",DTS!H34="Non-Human Subjects"),"Addendums 2 &amp; 8",IF(DTS!B73="9","Addendums 5 &amp; 9",IF(DTS!C34="Confidential Disclosure","",CONCATENATE("Addendum #",DTS!B73))))))))</f>
        <v/>
      </c>
      <c r="C18" s="154"/>
      <c r="D18" s="154"/>
      <c r="E18" s="15"/>
      <c r="F18" s="157" t="str">
        <f>IF(B18="","",IF(E18="No", CONCATENATE("Please explain in the notes section why.",IF(Addendum_1S4!K19="","","-Please also provide a copy of the Health Canada regulatory approval. ")),IF(E18="Yes", CONCATENATE("Thanks!",IF(Addendum_1S4!K19="","","-Please also provide a copy of the Health Canada regulatory approval. ")),"")))</f>
        <v/>
      </c>
      <c r="G18" s="157"/>
      <c r="H18" s="157"/>
      <c r="I18" s="157"/>
      <c r="J18" s="157"/>
      <c r="K18" s="157"/>
      <c r="L18" s="36"/>
      <c r="M18" s="32"/>
    </row>
    <row r="19" spans="1:13" x14ac:dyDescent="0.25">
      <c r="A19" s="31"/>
      <c r="B19" s="153" t="str">
        <f>IF(DTS!C34="Confidential Disclosure","",IF(DTS!C34="Service Provider","",IF(DTS!C34="","",IF(DTS!E45="Yes","","Protocol"))))</f>
        <v/>
      </c>
      <c r="C19" s="154"/>
      <c r="D19" s="154"/>
      <c r="E19" s="15"/>
      <c r="F19" s="12" t="str">
        <f>IF(E19="Yes","Thanks!",IF(E19="No","Please explain in the notes section why.",""))</f>
        <v/>
      </c>
      <c r="G19" s="12"/>
      <c r="H19" s="12"/>
      <c r="I19" s="12"/>
      <c r="J19" s="12"/>
      <c r="K19" s="12"/>
      <c r="L19" s="36"/>
      <c r="M19" s="32"/>
    </row>
    <row r="20" spans="1:13" x14ac:dyDescent="0.25">
      <c r="A20" s="31"/>
      <c r="B20" s="153" t="str">
        <f>IF(DTS!C34="Confidential Disclosure","",IF(DTS!C34="Material Transfer","",IF(DTS!C34="Basic Science","",IF(DTS!C34="Intellectual Property","",IF(DTS!C34="Service Provider","",IF(DTS!C34="","",IF(DTS!E45="Yes","","Informed Consent Form")))))))</f>
        <v/>
      </c>
      <c r="C20" s="154"/>
      <c r="D20" s="154"/>
      <c r="E20" s="16"/>
      <c r="F20" s="12" t="str">
        <f>IF(E20="Yes","Thanks!",IF(E20="No","Please explain in the notes section why.",""))</f>
        <v/>
      </c>
      <c r="G20" s="12"/>
      <c r="H20" s="12"/>
      <c r="I20" s="12"/>
      <c r="J20" s="12"/>
      <c r="K20" s="12"/>
      <c r="L20" s="36"/>
      <c r="M20" s="32"/>
    </row>
    <row r="21" spans="1:13" ht="36" customHeight="1" x14ac:dyDescent="0.25">
      <c r="A21" s="31"/>
      <c r="B21" s="158" t="str">
        <f>IF(DTS!B73="1","Please also attach the budget to your submission",IF(DTS!B73="2","Please also attach the budget to your submission",IF(Addendum_5!E50="Detailed Budget","Please also attach the budget to your submission",IF(Addendum_5!E53="Detailed budget is attached with this Addendum","Please also attach the budget to your submission",IF(Addendum_4!J132="Yes","Please also attach the budget to your submission, if applicable","")))))</f>
        <v/>
      </c>
      <c r="C21" s="159"/>
      <c r="D21" s="159"/>
      <c r="E21" s="159"/>
      <c r="F21" s="159"/>
      <c r="G21" s="159"/>
      <c r="H21" s="159" t="str">
        <f>CONCATENATE(IF(Addendum_9!G39="","",Addendum_9!G39),CHAR(10),IF(Addendum_8!G33="","",Addendum_8!G33))</f>
        <v xml:space="preserve">
</v>
      </c>
      <c r="I21" s="159"/>
      <c r="J21" s="159"/>
      <c r="K21" s="159"/>
      <c r="L21" s="36"/>
      <c r="M21" s="32"/>
    </row>
    <row r="22" spans="1:13" ht="37.5" customHeight="1" x14ac:dyDescent="0.25">
      <c r="A22" s="31"/>
      <c r="B22" s="148" t="s">
        <v>285</v>
      </c>
      <c r="C22" s="149"/>
      <c r="D22" s="149"/>
      <c r="E22" s="149"/>
      <c r="F22" s="149"/>
      <c r="G22" s="149"/>
      <c r="H22" s="149"/>
      <c r="I22" s="149"/>
      <c r="J22" s="149"/>
      <c r="K22" s="149"/>
      <c r="L22" s="36"/>
      <c r="M22" s="32"/>
    </row>
    <row r="23" spans="1:13" ht="48.75" customHeight="1" x14ac:dyDescent="0.25">
      <c r="A23" s="31"/>
      <c r="B23" s="145"/>
      <c r="C23" s="146"/>
      <c r="D23" s="146"/>
      <c r="E23" s="146"/>
      <c r="F23" s="146"/>
      <c r="G23" s="146"/>
      <c r="H23" s="146"/>
      <c r="I23" s="146"/>
      <c r="J23" s="146"/>
      <c r="K23" s="146"/>
      <c r="L23" s="147"/>
      <c r="M23" s="32"/>
    </row>
    <row r="24" spans="1:13" x14ac:dyDescent="0.25">
      <c r="A24" s="31"/>
      <c r="B24" s="35"/>
      <c r="C24" s="33"/>
      <c r="D24" s="33"/>
      <c r="E24" s="33"/>
      <c r="F24" s="33"/>
      <c r="G24" s="33"/>
      <c r="H24" s="33"/>
      <c r="I24" s="33"/>
      <c r="J24" s="33"/>
      <c r="K24" s="33"/>
      <c r="L24" s="36"/>
      <c r="M24" s="32"/>
    </row>
    <row r="25" spans="1:13" ht="35.25" customHeight="1" x14ac:dyDescent="0.25">
      <c r="A25" s="31"/>
      <c r="B25" s="142" t="str">
        <f>IF(SUM(SUM(4-COUNTIF(B17:B20,""))-COUNTA(E17:E20))&lt;0.01,HYPERLINK("mailto:ResearchContracts@unityhealth.to" &amp;  "&amp;subject=New Contract for Submission"&amp; "&amp;body=" &amp; H16, "You are done! SAVE, and Click *HERE*- to email and attach this document along with the protocol, and informed consent form to ResearchContracts@unityhealth.to"),"Please complete checklist above once you have filled out the DTS and relevant addendums")</f>
        <v>Please complete checklist above once you have filled out the DTS and relevant addendums</v>
      </c>
      <c r="C25" s="143"/>
      <c r="D25" s="143"/>
      <c r="E25" s="143"/>
      <c r="F25" s="143"/>
      <c r="G25" s="143"/>
      <c r="H25" s="143"/>
      <c r="I25" s="143"/>
      <c r="J25" s="143"/>
      <c r="K25" s="143"/>
      <c r="L25" s="144"/>
      <c r="M25" s="32"/>
    </row>
    <row r="26" spans="1:13" ht="15.75" thickBot="1" x14ac:dyDescent="0.3">
      <c r="A26" s="31"/>
      <c r="B26" s="47"/>
      <c r="C26" s="48"/>
      <c r="D26" s="48"/>
      <c r="E26" s="48"/>
      <c r="F26" s="48"/>
      <c r="G26" s="48"/>
      <c r="H26" s="48"/>
      <c r="I26" s="48"/>
      <c r="J26" s="48"/>
      <c r="K26" s="48"/>
      <c r="L26" s="49"/>
      <c r="M26" s="32"/>
    </row>
    <row r="27" spans="1:13" ht="15.75" thickBot="1" x14ac:dyDescent="0.3">
      <c r="A27" s="50"/>
      <c r="B27" s="51"/>
      <c r="C27" s="51"/>
      <c r="D27" s="51"/>
      <c r="E27" s="51"/>
      <c r="F27" s="51"/>
      <c r="G27" s="51"/>
      <c r="H27" s="51"/>
      <c r="I27" s="51"/>
      <c r="J27" s="51"/>
      <c r="K27" s="51"/>
      <c r="L27" s="51"/>
      <c r="M27" s="52"/>
    </row>
  </sheetData>
  <sheetProtection sheet="1" formatRows="0"/>
  <mergeCells count="20">
    <mergeCell ref="B25:L25"/>
    <mergeCell ref="B23:L23"/>
    <mergeCell ref="B22:K22"/>
    <mergeCell ref="B13:L13"/>
    <mergeCell ref="B17:D17"/>
    <mergeCell ref="B18:D18"/>
    <mergeCell ref="B19:D19"/>
    <mergeCell ref="B20:D20"/>
    <mergeCell ref="B15:G15"/>
    <mergeCell ref="F18:K18"/>
    <mergeCell ref="B21:G21"/>
    <mergeCell ref="H21:K21"/>
    <mergeCell ref="B10:L10"/>
    <mergeCell ref="B11:L11"/>
    <mergeCell ref="B2:L2"/>
    <mergeCell ref="B3:L3"/>
    <mergeCell ref="B4:L4"/>
    <mergeCell ref="B7:L7"/>
    <mergeCell ref="B9:L9"/>
    <mergeCell ref="B5:L5"/>
  </mergeCells>
  <conditionalFormatting sqref="E20">
    <cfRule type="notContainsText" dxfId="458" priority="7" operator="notContains" text="*">
      <formula>ISERROR(SEARCH("*",E20))</formula>
    </cfRule>
  </conditionalFormatting>
  <conditionalFormatting sqref="E17">
    <cfRule type="notContainsText" dxfId="457" priority="10" operator="notContains" text="*">
      <formula>ISERROR(SEARCH("*",E17))</formula>
    </cfRule>
  </conditionalFormatting>
  <conditionalFormatting sqref="E18">
    <cfRule type="notContainsText" dxfId="456" priority="9" operator="notContains" text="*">
      <formula>ISERROR(SEARCH("*",E18))</formula>
    </cfRule>
  </conditionalFormatting>
  <conditionalFormatting sqref="E19">
    <cfRule type="notContainsText" dxfId="455" priority="8" operator="notContains" text="*">
      <formula>ISERROR(SEARCH("*",E19))</formula>
    </cfRule>
  </conditionalFormatting>
  <conditionalFormatting sqref="B23">
    <cfRule type="notContainsText" dxfId="454" priority="6" operator="notContains" text="*">
      <formula>ISERROR(SEARCH("*",B23))</formula>
    </cfRule>
  </conditionalFormatting>
  <conditionalFormatting sqref="F17:K17 F19:K20 F18">
    <cfRule type="containsText" dxfId="453" priority="5" operator="containsText" text="Thanks!">
      <formula>NOT(ISERROR(SEARCH("Thanks!",F17)))</formula>
    </cfRule>
  </conditionalFormatting>
  <conditionalFormatting sqref="B25:L25">
    <cfRule type="containsText" dxfId="452" priority="3" operator="containsText" text="Please complete checklist above">
      <formula>NOT(ISERROR(SEARCH("Please complete checklist above",B25)))</formula>
    </cfRule>
    <cfRule type="containsText" dxfId="451" priority="4" operator="containsText" text="You are done! SAVE, and Click *HERE* to email and attach this document along with the protocol, and informed consent form to Researchcontracts@unityhealth.to">
      <formula>NOT(ISERROR(SEARCH("You are done! SAVE, and Click *HERE* to email and attach this document along with the protocol, and informed consent form to Researchcontracts@unityhealth.to",B25)))</formula>
    </cfRule>
  </conditionalFormatting>
  <conditionalFormatting sqref="F18:K18">
    <cfRule type="containsText" dxfId="450" priority="1" operator="containsText" text="Please explain in the notes section why.">
      <formula>NOT(ISERROR(SEARCH("Please explain in the notes section why.",F18)))</formula>
    </cfRule>
    <cfRule type="containsText" dxfId="449" priority="2" operator="containsText" text="Please explain in the notes section why.-Please also provide a copy of the Health Canada regulatory approval.">
      <formula>NOT(ISERROR(SEARCH("Please explain in the notes section why.-Please also provide a copy of the Health Canada regulatory approval.",F18)))</formula>
    </cfRule>
  </conditionalFormatting>
  <dataValidations count="1">
    <dataValidation type="list" allowBlank="1" showInputMessage="1" showErrorMessage="1" sqref="E17:E20">
      <formula1>"Yes,No"</formula1>
    </dataValidation>
  </dataValidations>
  <hyperlinks>
    <hyperlink ref="B4:L4" r:id="rId1" display="Should you have any questions, please email : ResearchContracts@unityhealth.to"/>
    <hyperlink ref="B13:L13" location="DTS!A1" display="Click here to begin filling out the forms.  Once you are done, the links within the forms will bring you back here to confirm the below checklist (will fully populate as you complete the forms):"/>
    <hyperlink ref="B5:L5" r:id="rId2" display="Form not working as expected? Please email : patrick.kasparian@unityhealth.to"/>
  </hyperlinks>
  <pageMargins left="0.7" right="0.7" top="0.75" bottom="0.75" header="0.3" footer="0.3"/>
  <pageSetup scale="82" fitToHeight="0"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showGridLines="0" workbookViewId="0"/>
  </sheetViews>
  <sheetFormatPr defaultColWidth="0" defaultRowHeight="15" zeroHeight="1" x14ac:dyDescent="0.25"/>
  <cols>
    <col min="1" max="1" width="3.28515625" style="34" customWidth="1"/>
    <col min="2" max="2" width="12.85546875" style="34" customWidth="1"/>
    <col min="3" max="13" width="9.140625" style="34" customWidth="1"/>
    <col min="14" max="14" width="3.28515625" style="34" customWidth="1"/>
    <col min="15" max="16384" width="9.140625" style="34" hidden="1"/>
  </cols>
  <sheetData>
    <row r="1" spans="1:14" s="30" customFormat="1" ht="15.75" thickBot="1" x14ac:dyDescent="0.3">
      <c r="A1" s="27"/>
      <c r="B1" s="28"/>
      <c r="C1" s="28"/>
      <c r="D1" s="28"/>
      <c r="E1" s="28"/>
      <c r="F1" s="28"/>
      <c r="G1" s="28"/>
      <c r="H1" s="28"/>
      <c r="I1" s="28"/>
      <c r="J1" s="28"/>
      <c r="K1" s="28"/>
      <c r="L1" s="28"/>
      <c r="M1" s="28"/>
      <c r="N1" s="29"/>
    </row>
    <row r="2" spans="1:14" s="33" customFormat="1" ht="30.75" customHeight="1" x14ac:dyDescent="0.25">
      <c r="A2" s="31"/>
      <c r="B2" s="264" t="s">
        <v>140</v>
      </c>
      <c r="C2" s="131"/>
      <c r="D2" s="131"/>
      <c r="E2" s="131"/>
      <c r="F2" s="131"/>
      <c r="G2" s="131"/>
      <c r="H2" s="131"/>
      <c r="I2" s="131"/>
      <c r="J2" s="131"/>
      <c r="K2" s="131"/>
      <c r="L2" s="131"/>
      <c r="M2" s="132"/>
      <c r="N2" s="32"/>
    </row>
    <row r="3" spans="1:14" x14ac:dyDescent="0.25">
      <c r="A3" s="31"/>
      <c r="B3" s="35"/>
      <c r="C3" s="33"/>
      <c r="D3" s="33"/>
      <c r="E3" s="33"/>
      <c r="F3" s="33"/>
      <c r="G3" s="33"/>
      <c r="H3" s="33"/>
      <c r="I3" s="33"/>
      <c r="J3" s="33"/>
      <c r="K3" s="33"/>
      <c r="L3" s="33"/>
      <c r="M3" s="36"/>
      <c r="N3" s="32"/>
    </row>
    <row r="4" spans="1:14" x14ac:dyDescent="0.25">
      <c r="A4" s="31"/>
      <c r="B4" s="194" t="s">
        <v>205</v>
      </c>
      <c r="C4" s="195"/>
      <c r="D4" s="195"/>
      <c r="E4" s="195"/>
      <c r="F4" s="195"/>
      <c r="G4" s="195"/>
      <c r="H4" s="195"/>
      <c r="I4" s="195"/>
      <c r="J4" s="195"/>
      <c r="K4" s="195"/>
      <c r="L4" s="195"/>
      <c r="M4" s="196"/>
      <c r="N4" s="32"/>
    </row>
    <row r="5" spans="1:14" x14ac:dyDescent="0.25">
      <c r="A5" s="31"/>
      <c r="B5" s="35"/>
      <c r="C5" s="33"/>
      <c r="D5" s="33"/>
      <c r="E5" s="33"/>
      <c r="F5" s="33"/>
      <c r="G5" s="33"/>
      <c r="H5" s="33"/>
      <c r="I5" s="33"/>
      <c r="J5" s="33"/>
      <c r="K5" s="33"/>
      <c r="L5" s="33"/>
      <c r="M5" s="36"/>
      <c r="N5" s="32"/>
    </row>
    <row r="6" spans="1:14" x14ac:dyDescent="0.25">
      <c r="A6" s="31"/>
      <c r="B6" s="11" t="s">
        <v>141</v>
      </c>
      <c r="C6" s="33"/>
      <c r="D6" s="33"/>
      <c r="E6" s="33"/>
      <c r="F6" s="33"/>
      <c r="G6" s="33"/>
      <c r="H6" s="33"/>
      <c r="I6" s="33"/>
      <c r="J6" s="33"/>
      <c r="K6" s="33"/>
      <c r="L6" s="33"/>
      <c r="M6" s="36"/>
      <c r="N6" s="32"/>
    </row>
    <row r="7" spans="1:14" x14ac:dyDescent="0.25">
      <c r="A7" s="31"/>
      <c r="B7" s="243" t="s">
        <v>206</v>
      </c>
      <c r="C7" s="244"/>
      <c r="D7" s="244"/>
      <c r="E7" s="244"/>
      <c r="F7" s="280"/>
      <c r="G7" s="280"/>
      <c r="H7" s="280"/>
      <c r="I7" s="280"/>
      <c r="J7" s="197" t="s">
        <v>207</v>
      </c>
      <c r="K7" s="197"/>
      <c r="L7" s="33"/>
      <c r="M7" s="36"/>
      <c r="N7" s="32"/>
    </row>
    <row r="8" spans="1:14" x14ac:dyDescent="0.25">
      <c r="A8" s="31"/>
      <c r="B8" s="35"/>
      <c r="C8" s="33"/>
      <c r="D8" s="33"/>
      <c r="E8" s="33"/>
      <c r="F8" s="33"/>
      <c r="G8" s="33"/>
      <c r="H8" s="33"/>
      <c r="I8" s="33"/>
      <c r="J8" s="33"/>
      <c r="K8" s="33"/>
      <c r="L8" s="33"/>
      <c r="M8" s="36"/>
      <c r="N8" s="32"/>
    </row>
    <row r="9" spans="1:14" x14ac:dyDescent="0.25">
      <c r="A9" s="31"/>
      <c r="B9" s="215" t="s">
        <v>208</v>
      </c>
      <c r="C9" s="197"/>
      <c r="D9" s="197"/>
      <c r="E9" s="197"/>
      <c r="F9" s="197"/>
      <c r="G9" s="197"/>
      <c r="H9" s="197"/>
      <c r="I9" s="197"/>
      <c r="J9" s="197"/>
      <c r="K9" s="197"/>
      <c r="L9" s="110"/>
      <c r="M9" s="36"/>
      <c r="N9" s="32"/>
    </row>
    <row r="10" spans="1:14" x14ac:dyDescent="0.25">
      <c r="A10" s="31"/>
      <c r="B10" s="215" t="str">
        <f>IF(L9="yes","What Amendment/Work Order/Statement of Work # is this? ","")</f>
        <v/>
      </c>
      <c r="C10" s="197"/>
      <c r="D10" s="197"/>
      <c r="E10" s="197"/>
      <c r="F10" s="197"/>
      <c r="G10" s="197"/>
      <c r="H10" s="197"/>
      <c r="I10" s="169"/>
      <c r="J10" s="169"/>
      <c r="K10" s="169"/>
      <c r="L10" s="169"/>
      <c r="M10" s="41"/>
      <c r="N10" s="32"/>
    </row>
    <row r="11" spans="1:14" x14ac:dyDescent="0.25">
      <c r="A11" s="31"/>
      <c r="B11" s="215" t="str">
        <f>IF(L9="yes","All Previous Amendment/Work Order/Statement of Work Contract ID #(s):","")</f>
        <v/>
      </c>
      <c r="C11" s="197"/>
      <c r="D11" s="197"/>
      <c r="E11" s="197"/>
      <c r="F11" s="197"/>
      <c r="G11" s="197"/>
      <c r="H11" s="197"/>
      <c r="I11" s="197"/>
      <c r="J11" s="162"/>
      <c r="K11" s="162"/>
      <c r="L11" s="162"/>
      <c r="M11" s="163"/>
      <c r="N11" s="32"/>
    </row>
    <row r="12" spans="1:14" x14ac:dyDescent="0.25">
      <c r="A12" s="31"/>
      <c r="B12" s="35"/>
      <c r="C12" s="33"/>
      <c r="D12" s="33"/>
      <c r="E12" s="33"/>
      <c r="F12" s="33"/>
      <c r="G12" s="33"/>
      <c r="H12" s="33"/>
      <c r="I12" s="33"/>
      <c r="J12" s="162"/>
      <c r="K12" s="162"/>
      <c r="L12" s="162"/>
      <c r="M12" s="163"/>
      <c r="N12" s="32"/>
    </row>
    <row r="13" spans="1:14" x14ac:dyDescent="0.25">
      <c r="A13" s="31"/>
      <c r="B13" s="35"/>
      <c r="C13" s="33"/>
      <c r="D13" s="33"/>
      <c r="E13" s="33"/>
      <c r="F13" s="33"/>
      <c r="G13" s="33"/>
      <c r="H13" s="33"/>
      <c r="I13" s="33"/>
      <c r="J13" s="33"/>
      <c r="K13" s="33"/>
      <c r="L13" s="33"/>
      <c r="M13" s="36"/>
      <c r="N13" s="32"/>
    </row>
    <row r="14" spans="1:14" x14ac:dyDescent="0.25">
      <c r="A14" s="31"/>
      <c r="B14" s="165" t="s">
        <v>294</v>
      </c>
      <c r="C14" s="166"/>
      <c r="D14" s="166"/>
      <c r="E14" s="166"/>
      <c r="F14" s="166"/>
      <c r="G14" s="166"/>
      <c r="H14" s="166"/>
      <c r="I14" s="166"/>
      <c r="J14" s="166"/>
      <c r="K14" s="166"/>
      <c r="L14" s="110"/>
      <c r="M14" s="36"/>
      <c r="N14" s="32"/>
    </row>
    <row r="15" spans="1:14" x14ac:dyDescent="0.25">
      <c r="A15" s="31"/>
      <c r="B15" s="35"/>
      <c r="C15" s="33"/>
      <c r="D15" s="33"/>
      <c r="E15" s="357"/>
      <c r="F15" s="357"/>
      <c r="G15" s="357"/>
      <c r="H15" s="357"/>
      <c r="I15" s="357"/>
      <c r="J15" s="357"/>
      <c r="K15" s="357"/>
      <c r="L15" s="357"/>
      <c r="M15" s="36"/>
      <c r="N15" s="32"/>
    </row>
    <row r="16" spans="1:14" ht="30" customHeight="1" x14ac:dyDescent="0.25">
      <c r="A16" s="31"/>
      <c r="B16" s="165" t="s">
        <v>298</v>
      </c>
      <c r="C16" s="166"/>
      <c r="D16" s="166"/>
      <c r="E16" s="166"/>
      <c r="F16" s="166"/>
      <c r="G16" s="166"/>
      <c r="H16" s="166"/>
      <c r="I16" s="166"/>
      <c r="J16" s="166"/>
      <c r="K16" s="166"/>
      <c r="L16" s="166"/>
      <c r="M16" s="167"/>
      <c r="N16" s="32"/>
    </row>
    <row r="17" spans="1:14" ht="43.5" customHeight="1" x14ac:dyDescent="0.25">
      <c r="A17" s="31"/>
      <c r="B17" s="358"/>
      <c r="C17" s="305"/>
      <c r="D17" s="305"/>
      <c r="E17" s="305"/>
      <c r="F17" s="305"/>
      <c r="G17" s="305"/>
      <c r="H17" s="305"/>
      <c r="I17" s="305"/>
      <c r="J17" s="305"/>
      <c r="K17" s="305"/>
      <c r="L17" s="305"/>
      <c r="M17" s="359"/>
      <c r="N17" s="32"/>
    </row>
    <row r="18" spans="1:14" x14ac:dyDescent="0.25">
      <c r="A18" s="31"/>
      <c r="B18" s="35"/>
      <c r="C18" s="33"/>
      <c r="D18" s="33"/>
      <c r="E18" s="33"/>
      <c r="F18" s="33"/>
      <c r="G18" s="33"/>
      <c r="H18" s="33"/>
      <c r="I18" s="33"/>
      <c r="J18" s="33"/>
      <c r="K18" s="33"/>
      <c r="L18" s="33"/>
      <c r="M18" s="36"/>
      <c r="N18" s="32"/>
    </row>
    <row r="19" spans="1:14" x14ac:dyDescent="0.25">
      <c r="A19" s="31"/>
      <c r="B19" s="35"/>
      <c r="C19" s="33"/>
      <c r="D19" s="33"/>
      <c r="E19" s="33"/>
      <c r="F19" s="33"/>
      <c r="G19" s="33"/>
      <c r="H19" s="33"/>
      <c r="I19" s="33"/>
      <c r="J19" s="33"/>
      <c r="K19" s="33"/>
      <c r="L19" s="33"/>
      <c r="M19" s="36"/>
      <c r="N19" s="32"/>
    </row>
    <row r="20" spans="1:14" x14ac:dyDescent="0.25">
      <c r="A20" s="31"/>
      <c r="B20" s="236" t="str">
        <f>IF(AND(L14="Yes",DTS!C34="Clinical Study/Trial"),HYPERLINK("#Addendum_8!E9","Please click here and complete the Activity Approval for Sub Grants form"),IF(AND(L14="Yes",DTS!C34="Sub Award (outgoing)"),HYPERLINK("#Addendum_8!E9","Please click here and complete the Activity Approval for Sub Grants form"),IF(AND(L14="Yes",DTS!C34="Service Provider"),HYPERLINK("#Addendum_9!E9","Please click here and complete the Activity Approval for SPA form"),HYPERLINK("#Instructions_Checklist!a1","Please click here to return to the checklist"))))</f>
        <v>Please click here to return to the checklist</v>
      </c>
      <c r="C20" s="203"/>
      <c r="D20" s="203"/>
      <c r="E20" s="203"/>
      <c r="F20" s="203"/>
      <c r="G20" s="203"/>
      <c r="H20" s="203"/>
      <c r="I20" s="203"/>
      <c r="J20" s="203"/>
      <c r="K20" s="203"/>
      <c r="L20" s="203"/>
      <c r="M20" s="237"/>
      <c r="N20" s="32"/>
    </row>
    <row r="21" spans="1:14" ht="15" customHeight="1" x14ac:dyDescent="0.25">
      <c r="A21" s="31"/>
      <c r="B21" s="35"/>
      <c r="C21" s="33"/>
      <c r="D21" s="33"/>
      <c r="E21" s="33"/>
      <c r="F21" s="33"/>
      <c r="G21" s="33"/>
      <c r="H21" s="33"/>
      <c r="I21" s="33"/>
      <c r="J21" s="33"/>
      <c r="K21" s="33"/>
      <c r="L21" s="33"/>
      <c r="M21" s="36"/>
      <c r="N21" s="32"/>
    </row>
    <row r="22" spans="1:14" ht="15.75" thickBot="1" x14ac:dyDescent="0.3">
      <c r="A22" s="31"/>
      <c r="B22" s="47"/>
      <c r="C22" s="48"/>
      <c r="D22" s="48"/>
      <c r="E22" s="48"/>
      <c r="F22" s="48"/>
      <c r="G22" s="48"/>
      <c r="H22" s="48"/>
      <c r="I22" s="48"/>
      <c r="J22" s="48"/>
      <c r="K22" s="48"/>
      <c r="L22" s="48"/>
      <c r="M22" s="49"/>
      <c r="N22" s="32"/>
    </row>
    <row r="23" spans="1:14" ht="15.75" thickBot="1" x14ac:dyDescent="0.3">
      <c r="A23" s="50"/>
      <c r="B23" s="51"/>
      <c r="C23" s="51"/>
      <c r="D23" s="51"/>
      <c r="E23" s="51"/>
      <c r="F23" s="51"/>
      <c r="G23" s="51"/>
      <c r="H23" s="51"/>
      <c r="I23" s="51"/>
      <c r="J23" s="51"/>
      <c r="K23" s="51"/>
      <c r="L23" s="51"/>
      <c r="M23" s="51"/>
      <c r="N23" s="52"/>
    </row>
  </sheetData>
  <sheetProtection sheet="1" formatRows="0"/>
  <mergeCells count="15">
    <mergeCell ref="B9:K9"/>
    <mergeCell ref="B10:H10"/>
    <mergeCell ref="I10:L10"/>
    <mergeCell ref="B2:M2"/>
    <mergeCell ref="B4:M4"/>
    <mergeCell ref="B7:E7"/>
    <mergeCell ref="F7:I7"/>
    <mergeCell ref="J7:K7"/>
    <mergeCell ref="E15:L15"/>
    <mergeCell ref="B17:M17"/>
    <mergeCell ref="B20:M20"/>
    <mergeCell ref="B11:I11"/>
    <mergeCell ref="J11:M12"/>
    <mergeCell ref="B14:K14"/>
    <mergeCell ref="B16:M16"/>
  </mergeCells>
  <conditionalFormatting sqref="F7">
    <cfRule type="notContainsText" dxfId="64" priority="18" operator="notContains" text="*">
      <formula>ISERROR(SEARCH("*",F7))</formula>
    </cfRule>
  </conditionalFormatting>
  <conditionalFormatting sqref="L9">
    <cfRule type="notContainsText" dxfId="63" priority="16" operator="notContains" text="*">
      <formula>ISERROR(SEARCH("*",L9))</formula>
    </cfRule>
  </conditionalFormatting>
  <conditionalFormatting sqref="I10">
    <cfRule type="expression" dxfId="62" priority="15">
      <formula>IF(AND($L$9="Yes",$I$10=""),TRUE,FALSE)</formula>
    </cfRule>
  </conditionalFormatting>
  <conditionalFormatting sqref="B17">
    <cfRule type="notContainsText" dxfId="61" priority="4" operator="notContains" text="*">
      <formula>ISERROR(SEARCH("*",B17))</formula>
    </cfRule>
  </conditionalFormatting>
  <conditionalFormatting sqref="J11">
    <cfRule type="expression" dxfId="60" priority="2">
      <formula>IF(AND($L$9="Yes",$J$11=""),TRUE,FALSE)</formula>
    </cfRule>
  </conditionalFormatting>
  <conditionalFormatting sqref="L14">
    <cfRule type="notContainsText" dxfId="59" priority="1" operator="notContains" text="*">
      <formula>ISERROR(SEARCH("*",L14))</formula>
    </cfRule>
  </conditionalFormatting>
  <dataValidations count="1">
    <dataValidation type="list" allowBlank="1" showInputMessage="1" showErrorMessage="1" sqref="L9 L14">
      <formula1>"Yes,No"</formula1>
    </dataValidation>
  </dataValidations>
  <pageMargins left="0.7" right="0.7" top="0.75" bottom="0.75" header="0.3" footer="0.3"/>
  <pageSetup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workbookViewId="0">
      <selection activeCell="B23" sqref="B23:M23"/>
    </sheetView>
  </sheetViews>
  <sheetFormatPr defaultColWidth="0" defaultRowHeight="15" customHeight="1" zeroHeight="1" x14ac:dyDescent="0.25"/>
  <cols>
    <col min="1" max="1" width="3.28515625" style="34" customWidth="1"/>
    <col min="2" max="2" width="12.85546875" style="34" customWidth="1"/>
    <col min="3" max="13" width="9.140625" style="34" customWidth="1"/>
    <col min="14" max="14" width="3.28515625" style="34" customWidth="1"/>
    <col min="15" max="16384" width="9.140625" style="34" hidden="1"/>
  </cols>
  <sheetData>
    <row r="1" spans="1:14" s="30" customFormat="1" ht="15.75" thickBot="1" x14ac:dyDescent="0.3">
      <c r="A1" s="27"/>
      <c r="B1" s="28"/>
      <c r="C1" s="28"/>
      <c r="D1" s="28"/>
      <c r="E1" s="28"/>
      <c r="F1" s="28"/>
      <c r="G1" s="28"/>
      <c r="H1" s="28"/>
      <c r="I1" s="28"/>
      <c r="J1" s="28"/>
      <c r="K1" s="28"/>
      <c r="L1" s="28"/>
      <c r="M1" s="28"/>
      <c r="N1" s="29"/>
    </row>
    <row r="2" spans="1:14" s="33" customFormat="1" ht="30.75" customHeight="1" x14ac:dyDescent="0.25">
      <c r="A2" s="31"/>
      <c r="B2" s="264" t="s">
        <v>325</v>
      </c>
      <c r="C2" s="131"/>
      <c r="D2" s="131"/>
      <c r="E2" s="131"/>
      <c r="F2" s="131"/>
      <c r="G2" s="131"/>
      <c r="H2" s="131"/>
      <c r="I2" s="131"/>
      <c r="J2" s="131"/>
      <c r="K2" s="131"/>
      <c r="L2" s="131"/>
      <c r="M2" s="132"/>
      <c r="N2" s="32"/>
    </row>
    <row r="3" spans="1:14" x14ac:dyDescent="0.25">
      <c r="A3" s="31"/>
      <c r="B3" s="35"/>
      <c r="C3" s="33"/>
      <c r="D3" s="33"/>
      <c r="E3" s="33"/>
      <c r="F3" s="33"/>
      <c r="G3" s="33"/>
      <c r="H3" s="33"/>
      <c r="I3" s="33"/>
      <c r="J3" s="33"/>
      <c r="K3" s="33"/>
      <c r="L3" s="33"/>
      <c r="M3" s="36"/>
      <c r="N3" s="32"/>
    </row>
    <row r="4" spans="1:14" x14ac:dyDescent="0.25">
      <c r="A4" s="31"/>
      <c r="B4" s="194" t="s">
        <v>326</v>
      </c>
      <c r="C4" s="195"/>
      <c r="D4" s="195"/>
      <c r="E4" s="195"/>
      <c r="F4" s="195"/>
      <c r="G4" s="195"/>
      <c r="H4" s="195"/>
      <c r="I4" s="195"/>
      <c r="J4" s="195"/>
      <c r="K4" s="195"/>
      <c r="L4" s="195"/>
      <c r="M4" s="196"/>
      <c r="N4" s="32"/>
    </row>
    <row r="5" spans="1:14" x14ac:dyDescent="0.25">
      <c r="A5" s="31"/>
      <c r="B5" s="35"/>
      <c r="C5" s="33"/>
      <c r="D5" s="33"/>
      <c r="E5" s="33"/>
      <c r="F5" s="33"/>
      <c r="G5" s="33"/>
      <c r="H5" s="33"/>
      <c r="I5" s="33"/>
      <c r="J5" s="33"/>
      <c r="K5" s="33"/>
      <c r="L5" s="33"/>
      <c r="M5" s="36"/>
      <c r="N5" s="32"/>
    </row>
    <row r="6" spans="1:14" ht="43.5" customHeight="1" x14ac:dyDescent="0.25">
      <c r="A6" s="31"/>
      <c r="B6" s="361" t="s">
        <v>332</v>
      </c>
      <c r="C6" s="362"/>
      <c r="D6" s="362"/>
      <c r="E6" s="362"/>
      <c r="F6" s="362"/>
      <c r="G6" s="362"/>
      <c r="H6" s="362"/>
      <c r="I6" s="362"/>
      <c r="J6" s="362"/>
      <c r="K6" s="362"/>
      <c r="L6" s="362"/>
      <c r="M6" s="363"/>
      <c r="N6" s="32"/>
    </row>
    <row r="7" spans="1:14" ht="71.25" customHeight="1" x14ac:dyDescent="0.25">
      <c r="A7" s="31"/>
      <c r="B7" s="364" t="s">
        <v>327</v>
      </c>
      <c r="C7" s="365"/>
      <c r="D7" s="365"/>
      <c r="E7" s="365"/>
      <c r="F7" s="365"/>
      <c r="G7" s="365"/>
      <c r="H7" s="365"/>
      <c r="I7" s="365"/>
      <c r="J7" s="365"/>
      <c r="K7" s="365"/>
      <c r="L7" s="365"/>
      <c r="M7" s="366"/>
      <c r="N7" s="32"/>
    </row>
    <row r="8" spans="1:14" x14ac:dyDescent="0.25">
      <c r="A8" s="31"/>
      <c r="B8" s="11" t="s">
        <v>328</v>
      </c>
      <c r="C8" s="33"/>
      <c r="D8" s="33"/>
      <c r="E8" s="33"/>
      <c r="F8" s="33"/>
      <c r="G8" s="33"/>
      <c r="H8" s="33"/>
      <c r="I8" s="33"/>
      <c r="J8" s="33"/>
      <c r="K8" s="33"/>
      <c r="L8" s="33"/>
      <c r="M8" s="36"/>
      <c r="N8" s="32"/>
    </row>
    <row r="9" spans="1:14" x14ac:dyDescent="0.25">
      <c r="A9" s="31"/>
      <c r="B9" s="37"/>
      <c r="C9" s="44"/>
      <c r="D9" s="44" t="s">
        <v>329</v>
      </c>
      <c r="E9" s="44"/>
      <c r="F9" s="44"/>
      <c r="G9" s="44"/>
      <c r="H9" s="114"/>
      <c r="M9" s="36"/>
      <c r="N9" s="32"/>
    </row>
    <row r="10" spans="1:14" ht="6" customHeight="1" x14ac:dyDescent="0.25">
      <c r="A10" s="31"/>
      <c r="B10" s="35"/>
      <c r="C10" s="33"/>
      <c r="D10" s="33"/>
      <c r="E10" s="33"/>
      <c r="F10" s="33"/>
      <c r="G10" s="33"/>
      <c r="H10" s="33"/>
      <c r="M10" s="36"/>
      <c r="N10" s="32"/>
    </row>
    <row r="11" spans="1:14" x14ac:dyDescent="0.25">
      <c r="A11" s="31"/>
      <c r="B11" s="37"/>
      <c r="C11" s="44"/>
      <c r="D11" s="44" t="s">
        <v>330</v>
      </c>
      <c r="E11" s="44"/>
      <c r="F11" s="44"/>
      <c r="G11" s="44"/>
      <c r="H11" s="114"/>
      <c r="M11" s="36"/>
      <c r="N11" s="32"/>
    </row>
    <row r="12" spans="1:14" x14ac:dyDescent="0.25">
      <c r="A12" s="31"/>
      <c r="B12" s="37"/>
      <c r="C12" s="44"/>
      <c r="D12" s="44"/>
      <c r="E12" s="44"/>
      <c r="F12" s="44"/>
      <c r="G12" s="44"/>
      <c r="H12" s="44"/>
      <c r="I12" s="116"/>
      <c r="J12" s="116"/>
      <c r="K12" s="116"/>
      <c r="L12" s="116"/>
      <c r="M12" s="41"/>
      <c r="N12" s="32"/>
    </row>
    <row r="13" spans="1:14" ht="63" customHeight="1" x14ac:dyDescent="0.25">
      <c r="A13" s="31"/>
      <c r="B13" s="367" t="s">
        <v>331</v>
      </c>
      <c r="C13" s="368"/>
      <c r="D13" s="368"/>
      <c r="E13" s="368"/>
      <c r="F13" s="368"/>
      <c r="G13" s="368"/>
      <c r="H13" s="368"/>
      <c r="I13" s="368"/>
      <c r="J13" s="368"/>
      <c r="K13" s="368"/>
      <c r="L13" s="368"/>
      <c r="M13" s="369"/>
      <c r="N13" s="32"/>
    </row>
    <row r="14" spans="1:14" x14ac:dyDescent="0.25">
      <c r="A14" s="31"/>
      <c r="B14" s="37"/>
      <c r="C14" s="44"/>
      <c r="D14" s="44" t="s">
        <v>333</v>
      </c>
      <c r="E14" s="114"/>
      <c r="F14" s="44"/>
      <c r="G14" s="44"/>
      <c r="I14" s="44"/>
      <c r="J14" s="44"/>
      <c r="M14" s="36"/>
      <c r="N14" s="32"/>
    </row>
    <row r="15" spans="1:14" ht="6" customHeight="1" x14ac:dyDescent="0.25">
      <c r="A15" s="31"/>
      <c r="B15" s="35"/>
      <c r="C15" s="33"/>
      <c r="D15" s="33"/>
      <c r="E15" s="33"/>
      <c r="F15" s="33"/>
      <c r="G15" s="33"/>
      <c r="I15" s="33"/>
      <c r="J15" s="33"/>
      <c r="M15" s="36"/>
      <c r="N15" s="32"/>
    </row>
    <row r="16" spans="1:14" x14ac:dyDescent="0.25">
      <c r="A16" s="31"/>
      <c r="B16" s="37"/>
      <c r="C16" s="44"/>
      <c r="D16" s="44" t="s">
        <v>334</v>
      </c>
      <c r="E16" s="114"/>
      <c r="F16" s="44"/>
      <c r="G16" s="44"/>
      <c r="I16" s="44"/>
      <c r="J16" s="44"/>
      <c r="M16" s="36"/>
      <c r="N16" s="32"/>
    </row>
    <row r="17" spans="1:14" ht="6" customHeight="1" x14ac:dyDescent="0.25">
      <c r="A17" s="31"/>
      <c r="B17" s="35"/>
      <c r="C17" s="33"/>
      <c r="D17" s="33"/>
      <c r="E17" s="33"/>
      <c r="F17" s="33"/>
      <c r="G17" s="33"/>
      <c r="I17" s="33"/>
      <c r="J17" s="33"/>
      <c r="M17" s="36"/>
      <c r="N17" s="32"/>
    </row>
    <row r="18" spans="1:14" x14ac:dyDescent="0.25">
      <c r="A18" s="31"/>
      <c r="B18" s="35"/>
      <c r="C18" s="33"/>
      <c r="D18" s="33"/>
      <c r="E18" s="33"/>
      <c r="F18" s="33"/>
      <c r="G18" s="33"/>
      <c r="H18" s="33"/>
      <c r="I18" s="33"/>
      <c r="J18" s="33"/>
      <c r="K18" s="33"/>
      <c r="L18" s="33"/>
      <c r="M18" s="36"/>
      <c r="N18" s="32"/>
    </row>
    <row r="19" spans="1:14" ht="15" customHeight="1" x14ac:dyDescent="0.25">
      <c r="A19" s="31"/>
      <c r="B19" s="165" t="s">
        <v>335</v>
      </c>
      <c r="C19" s="166"/>
      <c r="D19" s="166"/>
      <c r="E19" s="166"/>
      <c r="F19" s="166"/>
      <c r="G19" s="166"/>
      <c r="H19" s="166"/>
      <c r="I19" s="166"/>
      <c r="J19" s="114"/>
      <c r="K19" s="43"/>
      <c r="M19" s="36"/>
      <c r="N19" s="32"/>
    </row>
    <row r="20" spans="1:14" x14ac:dyDescent="0.25">
      <c r="A20" s="31"/>
      <c r="B20" s="35"/>
      <c r="C20" s="33"/>
      <c r="D20" s="33"/>
      <c r="E20" s="357"/>
      <c r="F20" s="357"/>
      <c r="G20" s="357"/>
      <c r="H20" s="357"/>
      <c r="I20" s="357"/>
      <c r="J20" s="357"/>
      <c r="K20" s="357"/>
      <c r="L20" s="357"/>
      <c r="M20" s="36"/>
      <c r="N20" s="32"/>
    </row>
    <row r="21" spans="1:14" x14ac:dyDescent="0.25">
      <c r="A21" s="31"/>
      <c r="B21" s="360" t="s">
        <v>336</v>
      </c>
      <c r="C21" s="195"/>
      <c r="D21" s="195"/>
      <c r="E21" s="195"/>
      <c r="F21" s="195"/>
      <c r="G21" s="195"/>
      <c r="H21" s="195"/>
      <c r="I21" s="195"/>
      <c r="J21" s="195"/>
      <c r="K21" s="195"/>
      <c r="L21" s="195"/>
      <c r="M21" s="196"/>
      <c r="N21" s="32"/>
    </row>
    <row r="22" spans="1:14" ht="43.5" customHeight="1" x14ac:dyDescent="0.25">
      <c r="A22" s="31"/>
      <c r="B22" s="361" t="s">
        <v>337</v>
      </c>
      <c r="C22" s="362"/>
      <c r="D22" s="362"/>
      <c r="E22" s="362"/>
      <c r="F22" s="362"/>
      <c r="G22" s="362"/>
      <c r="H22" s="362"/>
      <c r="I22" s="362"/>
      <c r="J22" s="362"/>
      <c r="K22" s="362"/>
      <c r="L22" s="362"/>
      <c r="M22" s="363"/>
      <c r="N22" s="32"/>
    </row>
    <row r="23" spans="1:14" x14ac:dyDescent="0.25">
      <c r="A23" s="31"/>
      <c r="B23" s="315" t="s">
        <v>338</v>
      </c>
      <c r="C23" s="316"/>
      <c r="D23" s="316"/>
      <c r="E23" s="316"/>
      <c r="F23" s="316"/>
      <c r="G23" s="316"/>
      <c r="H23" s="316"/>
      <c r="I23" s="316"/>
      <c r="J23" s="316"/>
      <c r="K23" s="316"/>
      <c r="L23" s="316"/>
      <c r="M23" s="370"/>
      <c r="N23" s="32"/>
    </row>
    <row r="24" spans="1:14" ht="43.5" customHeight="1" x14ac:dyDescent="0.25">
      <c r="A24" s="31"/>
      <c r="B24" s="371" t="s">
        <v>339</v>
      </c>
      <c r="C24" s="372"/>
      <c r="D24" s="372"/>
      <c r="E24" s="372"/>
      <c r="F24" s="372"/>
      <c r="G24" s="372"/>
      <c r="H24" s="372"/>
      <c r="I24" s="372"/>
      <c r="J24" s="372"/>
      <c r="K24" s="372"/>
      <c r="L24" s="372"/>
      <c r="M24" s="373"/>
      <c r="N24" s="32"/>
    </row>
    <row r="25" spans="1:14" ht="43.5" customHeight="1" x14ac:dyDescent="0.25">
      <c r="A25" s="31"/>
      <c r="B25" s="148" t="str">
        <f>CONCATENATE("I ,",IF(DTS!C22="","[Investigator Name]",DTS!C22),",confirm that I have read and understood the above acknowledgement")</f>
        <v>I ,[Investigator Name],confirm that I have read and understood the above acknowledgement</v>
      </c>
      <c r="C25" s="149"/>
      <c r="D25" s="149"/>
      <c r="E25" s="149"/>
      <c r="F25" s="149"/>
      <c r="G25" s="149"/>
      <c r="H25" s="149"/>
      <c r="I25" s="149"/>
      <c r="J25" s="149"/>
      <c r="K25" s="114"/>
      <c r="L25" s="117"/>
      <c r="M25" s="118"/>
      <c r="N25" s="32"/>
    </row>
    <row r="26" spans="1:14" x14ac:dyDescent="0.25">
      <c r="A26" s="31"/>
      <c r="B26" s="35"/>
      <c r="C26" s="33"/>
      <c r="D26" s="33"/>
      <c r="E26" s="33"/>
      <c r="F26" s="33"/>
      <c r="G26" s="33"/>
      <c r="H26" s="33"/>
      <c r="I26" s="33"/>
      <c r="J26" s="33"/>
      <c r="K26" s="33"/>
      <c r="L26" s="33"/>
      <c r="M26" s="36"/>
      <c r="N26" s="32"/>
    </row>
    <row r="27" spans="1:14" x14ac:dyDescent="0.25">
      <c r="A27" s="31"/>
      <c r="B27" s="236" t="str">
        <f>IF(AND(J19="Yes",DTS!C34="Clinical Study/Trial"),HYPERLINK("#Addendum_7!E9","Please click here and complete the Activity Approval for Sub Grants form"),IF(AND(J19="Yes",DTS!C34="Sub Award (outgoing)"),HYPERLINK("#Addendum_7!E9","Please click here and complete the Activity Approval for Sub Grants form"),IF(AND(J19="Yes",DTS!C34="Service Provider"),HYPERLINK("#Addendum_8!E9","Please click here and complete the Activity Approval for SPA form"),HYPERLINK("#Instructions_Checklist!a1","Please click here to return to the checklist"))))</f>
        <v>Please click here to return to the checklist</v>
      </c>
      <c r="C27" s="203"/>
      <c r="D27" s="203"/>
      <c r="E27" s="203"/>
      <c r="F27" s="203"/>
      <c r="G27" s="203"/>
      <c r="H27" s="203"/>
      <c r="I27" s="203"/>
      <c r="J27" s="203"/>
      <c r="K27" s="203"/>
      <c r="L27" s="203"/>
      <c r="M27" s="237"/>
      <c r="N27" s="32"/>
    </row>
    <row r="28" spans="1:14" ht="15" customHeight="1" x14ac:dyDescent="0.25">
      <c r="A28" s="31"/>
      <c r="B28" s="35"/>
      <c r="C28" s="33"/>
      <c r="D28" s="33"/>
      <c r="E28" s="33"/>
      <c r="F28" s="33"/>
      <c r="G28" s="33"/>
      <c r="H28" s="33"/>
      <c r="I28" s="33"/>
      <c r="J28" s="33"/>
      <c r="K28" s="33"/>
      <c r="L28" s="33"/>
      <c r="M28" s="36"/>
      <c r="N28" s="32"/>
    </row>
    <row r="29" spans="1:14" ht="15.75" thickBot="1" x14ac:dyDescent="0.3">
      <c r="A29" s="31"/>
      <c r="B29" s="47"/>
      <c r="C29" s="48"/>
      <c r="D29" s="48"/>
      <c r="E29" s="48"/>
      <c r="F29" s="48"/>
      <c r="G29" s="48"/>
      <c r="H29" s="48"/>
      <c r="I29" s="48"/>
      <c r="J29" s="48"/>
      <c r="K29" s="48"/>
      <c r="L29" s="48"/>
      <c r="M29" s="49"/>
      <c r="N29" s="32"/>
    </row>
    <row r="30" spans="1:14" ht="15.75" thickBot="1" x14ac:dyDescent="0.3">
      <c r="A30" s="50"/>
      <c r="B30" s="51"/>
      <c r="C30" s="51"/>
      <c r="D30" s="51"/>
      <c r="E30" s="51"/>
      <c r="F30" s="51"/>
      <c r="G30" s="51"/>
      <c r="H30" s="51"/>
      <c r="I30" s="51"/>
      <c r="J30" s="51"/>
      <c r="K30" s="51"/>
      <c r="L30" s="51"/>
      <c r="M30" s="51"/>
      <c r="N30" s="52"/>
    </row>
    <row r="31" spans="1:14" ht="15" hidden="1" customHeight="1" x14ac:dyDescent="0.25"/>
    <row r="32" spans="1:14"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sheetData>
  <sheetProtection sheet="1" formatRows="0"/>
  <mergeCells count="13">
    <mergeCell ref="B27:M27"/>
    <mergeCell ref="B6:M6"/>
    <mergeCell ref="B7:M7"/>
    <mergeCell ref="B13:M13"/>
    <mergeCell ref="B19:I19"/>
    <mergeCell ref="B23:M23"/>
    <mergeCell ref="B24:M24"/>
    <mergeCell ref="E20:L20"/>
    <mergeCell ref="B2:M2"/>
    <mergeCell ref="B4:M4"/>
    <mergeCell ref="B25:J25"/>
    <mergeCell ref="B21:M21"/>
    <mergeCell ref="B22:M22"/>
  </mergeCells>
  <conditionalFormatting sqref="H9">
    <cfRule type="notContainsText" dxfId="58" priority="10" operator="notContains" text="*">
      <formula>ISERROR(SEARCH("*",H9))</formula>
    </cfRule>
  </conditionalFormatting>
  <conditionalFormatting sqref="J19">
    <cfRule type="notContainsText" dxfId="57" priority="6" operator="notContains" text="*">
      <formula>ISERROR(SEARCH("*",J19))</formula>
    </cfRule>
  </conditionalFormatting>
  <conditionalFormatting sqref="H11">
    <cfRule type="notContainsText" dxfId="56" priority="5" operator="notContains" text="*">
      <formula>ISERROR(SEARCH("*",H11))</formula>
    </cfRule>
  </conditionalFormatting>
  <conditionalFormatting sqref="E14">
    <cfRule type="notContainsText" dxfId="55" priority="4" operator="notContains" text="*">
      <formula>ISERROR(SEARCH("*",E14))</formula>
    </cfRule>
  </conditionalFormatting>
  <conditionalFormatting sqref="E16">
    <cfRule type="notContainsText" dxfId="54" priority="3" operator="notContains" text="*">
      <formula>ISERROR(SEARCH("*",E16))</formula>
    </cfRule>
  </conditionalFormatting>
  <conditionalFormatting sqref="K25">
    <cfRule type="notContainsText" dxfId="53" priority="1" operator="notContains" text="*">
      <formula>ISERROR(SEARCH("*",K25))</formula>
    </cfRule>
  </conditionalFormatting>
  <conditionalFormatting sqref="I12">
    <cfRule type="expression" dxfId="52" priority="270">
      <formula>IF(AND($H$9="Yes",$I$12=""),TRUE,FALSE)</formula>
    </cfRule>
  </conditionalFormatting>
  <dataValidations count="1">
    <dataValidation type="list" allowBlank="1" showInputMessage="1" showErrorMessage="1" sqref="J19 H9 H11 E14 E16 K25">
      <formula1>"Yes,No"</formula1>
    </dataValidation>
  </dataValidations>
  <hyperlinks>
    <hyperlink ref="B7:M7" r:id="rId1" display="Quality Improvement: Quality assurance and quality improvement studies, program evaluation activities, and performance reviews, or testing within normal educational requirements when used exclusively for assessment, management or improvement purposes, do "/>
    <hyperlink ref="B24:M24" r:id="rId2" display=" - Any funding outlined in a Quality Improvement Agreement are subject to overhead. For more information, please refer to The Research Overhead and Cost Recovery Policy"/>
  </hyperlinks>
  <pageMargins left="0.7" right="0.7" top="0.75" bottom="0.75" header="0.3" footer="0.3"/>
  <pageSetup scale="77" fitToHeight="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3"/>
  <sheetViews>
    <sheetView showGridLines="0" workbookViewId="0">
      <selection activeCell="G22" sqref="G22"/>
    </sheetView>
  </sheetViews>
  <sheetFormatPr defaultColWidth="0" defaultRowHeight="15" zeroHeight="1" x14ac:dyDescent="0.25"/>
  <cols>
    <col min="1" max="1" width="3.28515625" style="34" customWidth="1"/>
    <col min="2" max="2" width="12.140625" style="34" customWidth="1"/>
    <col min="3" max="8" width="9.140625" style="34" customWidth="1"/>
    <col min="9" max="9" width="12.7109375" style="34" customWidth="1"/>
    <col min="10" max="10" width="11.7109375" style="34" customWidth="1"/>
    <col min="11" max="13" width="9.140625" style="34" customWidth="1"/>
    <col min="14" max="14" width="3.28515625" style="34" customWidth="1"/>
    <col min="15" max="27" width="0" style="34" hidden="1" customWidth="1"/>
    <col min="28" max="16384" width="9.140625" style="34" hidden="1"/>
  </cols>
  <sheetData>
    <row r="1" spans="1:14" s="30" customFormat="1" ht="15.75" thickBot="1" x14ac:dyDescent="0.3">
      <c r="A1" s="27"/>
      <c r="B1" s="28"/>
      <c r="C1" s="28"/>
      <c r="D1" s="28"/>
      <c r="E1" s="28"/>
      <c r="F1" s="28"/>
      <c r="G1" s="28"/>
      <c r="H1" s="28"/>
      <c r="I1" s="28"/>
      <c r="J1" s="28"/>
      <c r="K1" s="28"/>
      <c r="L1" s="28"/>
      <c r="M1" s="28"/>
      <c r="N1" s="29"/>
    </row>
    <row r="2" spans="1:14" s="33" customFormat="1" ht="30.75" customHeight="1" x14ac:dyDescent="0.25">
      <c r="A2" s="31"/>
      <c r="B2" s="387" t="s">
        <v>346</v>
      </c>
      <c r="C2" s="388"/>
      <c r="D2" s="388"/>
      <c r="E2" s="388"/>
      <c r="F2" s="388"/>
      <c r="G2" s="388"/>
      <c r="H2" s="388"/>
      <c r="I2" s="388"/>
      <c r="J2" s="388"/>
      <c r="K2" s="388"/>
      <c r="L2" s="388"/>
      <c r="M2" s="389"/>
      <c r="N2" s="32"/>
    </row>
    <row r="3" spans="1:14" x14ac:dyDescent="0.25">
      <c r="A3" s="31"/>
      <c r="B3" s="35"/>
      <c r="C3" s="33"/>
      <c r="D3" s="33"/>
      <c r="E3" s="33"/>
      <c r="F3" s="33"/>
      <c r="G3" s="33"/>
      <c r="H3" s="33"/>
      <c r="I3" s="33"/>
      <c r="J3" s="33"/>
      <c r="K3" s="33"/>
      <c r="L3" s="33"/>
      <c r="M3" s="36"/>
      <c r="N3" s="32"/>
    </row>
    <row r="4" spans="1:14" x14ac:dyDescent="0.25">
      <c r="A4" s="31"/>
      <c r="B4" s="94" t="s">
        <v>142</v>
      </c>
      <c r="C4" s="384" t="str">
        <f>IF(DTS!C22="", "PI not filled out in DTS", DTS!C22)</f>
        <v>PI not filled out in DTS</v>
      </c>
      <c r="D4" s="384"/>
      <c r="E4" s="384"/>
      <c r="F4" s="384"/>
      <c r="G4" s="384"/>
      <c r="H4" s="303" t="s">
        <v>292</v>
      </c>
      <c r="I4" s="303"/>
      <c r="J4" s="303"/>
      <c r="K4" s="66" t="str">
        <f>IF(DTS!E45="","N/A",DTS!E45)</f>
        <v>N/A</v>
      </c>
      <c r="L4" s="66"/>
      <c r="M4" s="95"/>
      <c r="N4" s="32"/>
    </row>
    <row r="5" spans="1:14" x14ac:dyDescent="0.25">
      <c r="A5" s="31"/>
      <c r="B5" s="94" t="s">
        <v>143</v>
      </c>
      <c r="C5" s="384" t="str">
        <f>IF(DTS!C8="", "Contact not filled out in DTS", DTS!C8)</f>
        <v>Contact not filled out in DTS</v>
      </c>
      <c r="D5" s="384"/>
      <c r="E5" s="384"/>
      <c r="F5" s="384"/>
      <c r="G5" s="384"/>
      <c r="H5" s="66"/>
      <c r="I5" s="383" t="str">
        <f>IF(K4="Yes","Original Contract #:","")</f>
        <v/>
      </c>
      <c r="J5" s="383"/>
      <c r="K5" s="385" t="str">
        <f>IF(Addendum_6!F7="","",Addendum_6!F7)</f>
        <v/>
      </c>
      <c r="L5" s="385"/>
      <c r="M5" s="386"/>
      <c r="N5" s="32"/>
    </row>
    <row r="6" spans="1:14" x14ac:dyDescent="0.25">
      <c r="A6" s="31"/>
      <c r="B6" s="94" t="s">
        <v>12</v>
      </c>
      <c r="C6" s="384" t="str">
        <f>IF(DTS!C12="", "Phone not filled out in DTS", DTS!C12)</f>
        <v>Phone not filled out in DTS</v>
      </c>
      <c r="D6" s="384"/>
      <c r="E6" s="384"/>
      <c r="F6" s="384"/>
      <c r="G6" s="384"/>
      <c r="H6" s="66"/>
      <c r="I6" s="383" t="str">
        <f>IF(K4="Yes","All Previous #'s:","")</f>
        <v/>
      </c>
      <c r="J6" s="383"/>
      <c r="K6" s="385" t="str">
        <f>IF(Addendum_6!J11="","",Addendum_6!J11)</f>
        <v/>
      </c>
      <c r="L6" s="385"/>
      <c r="M6" s="386"/>
      <c r="N6" s="32"/>
    </row>
    <row r="7" spans="1:14" x14ac:dyDescent="0.25">
      <c r="A7" s="31"/>
      <c r="B7" s="94" t="s">
        <v>13</v>
      </c>
      <c r="C7" s="384" t="str">
        <f>IF(DTS!C10="", "Email not filled out in DTS", DTS!C10)</f>
        <v>Email not filled out in DTS</v>
      </c>
      <c r="D7" s="384"/>
      <c r="E7" s="384"/>
      <c r="F7" s="384"/>
      <c r="G7" s="384"/>
      <c r="H7" s="66"/>
      <c r="I7" s="66"/>
      <c r="J7" s="66"/>
      <c r="K7" s="385"/>
      <c r="L7" s="385"/>
      <c r="M7" s="386"/>
      <c r="N7" s="32"/>
    </row>
    <row r="8" spans="1:14" x14ac:dyDescent="0.25">
      <c r="A8" s="31"/>
      <c r="B8" s="35"/>
      <c r="C8" s="33"/>
      <c r="D8" s="33"/>
      <c r="E8" s="33"/>
      <c r="F8" s="33"/>
      <c r="G8" s="33"/>
      <c r="H8" s="33"/>
      <c r="I8" s="33"/>
      <c r="J8" s="33"/>
      <c r="K8" s="33"/>
      <c r="L8" s="33"/>
      <c r="M8" s="36"/>
      <c r="N8" s="32"/>
    </row>
    <row r="9" spans="1:14" x14ac:dyDescent="0.25">
      <c r="A9" s="31"/>
      <c r="B9" s="35" t="s">
        <v>209</v>
      </c>
      <c r="C9" s="33"/>
      <c r="D9" s="336"/>
      <c r="E9" s="336"/>
      <c r="F9" s="336"/>
      <c r="G9" s="336"/>
      <c r="H9" s="336"/>
      <c r="I9" s="336"/>
      <c r="J9" s="336"/>
      <c r="K9" s="336"/>
      <c r="L9" s="336"/>
      <c r="M9" s="36"/>
      <c r="N9" s="32"/>
    </row>
    <row r="10" spans="1:14" x14ac:dyDescent="0.25">
      <c r="A10" s="31"/>
      <c r="B10" s="35" t="s">
        <v>144</v>
      </c>
      <c r="C10" s="33"/>
      <c r="D10" s="33"/>
      <c r="E10" s="33"/>
      <c r="F10" s="382"/>
      <c r="G10" s="382"/>
      <c r="H10" s="382"/>
      <c r="I10" s="382"/>
      <c r="J10" s="382"/>
      <c r="K10" s="382"/>
      <c r="L10" s="382"/>
      <c r="M10" s="36"/>
      <c r="N10" s="32"/>
    </row>
    <row r="11" spans="1:14" x14ac:dyDescent="0.25">
      <c r="A11" s="31"/>
      <c r="B11" s="35"/>
      <c r="C11" s="33"/>
      <c r="D11" s="33"/>
      <c r="E11" s="33"/>
      <c r="F11" s="33"/>
      <c r="G11" s="33"/>
      <c r="H11" s="33"/>
      <c r="I11" s="33"/>
      <c r="J11" s="33"/>
      <c r="K11" s="33"/>
      <c r="L11" s="33"/>
      <c r="M11" s="36"/>
      <c r="N11" s="32"/>
    </row>
    <row r="12" spans="1:14" x14ac:dyDescent="0.25">
      <c r="A12" s="31"/>
      <c r="B12" s="35"/>
      <c r="C12" s="33"/>
      <c r="D12" s="33"/>
      <c r="E12" s="33"/>
      <c r="F12" s="33"/>
      <c r="G12" s="33"/>
      <c r="H12" s="33"/>
      <c r="I12" s="33"/>
      <c r="J12" s="33"/>
      <c r="K12" s="33"/>
      <c r="L12" s="33"/>
      <c r="M12" s="36"/>
      <c r="N12" s="32"/>
    </row>
    <row r="13" spans="1:14" x14ac:dyDescent="0.25">
      <c r="A13" s="31"/>
      <c r="B13" s="108" t="s">
        <v>145</v>
      </c>
      <c r="C13" s="281"/>
      <c r="D13" s="281"/>
      <c r="E13" s="281"/>
      <c r="F13" s="33"/>
      <c r="G13" s="33" t="s">
        <v>146</v>
      </c>
      <c r="H13" s="281"/>
      <c r="I13" s="281"/>
      <c r="J13" s="281"/>
      <c r="K13" s="33"/>
      <c r="L13" s="33"/>
      <c r="M13" s="36"/>
      <c r="N13" s="32"/>
    </row>
    <row r="14" spans="1:14" x14ac:dyDescent="0.25">
      <c r="A14" s="31"/>
      <c r="B14" s="215" t="s">
        <v>210</v>
      </c>
      <c r="C14" s="197"/>
      <c r="D14" s="197"/>
      <c r="E14" s="197"/>
      <c r="F14" s="280"/>
      <c r="G14" s="280"/>
      <c r="H14" s="280"/>
      <c r="I14" s="280"/>
      <c r="J14" s="33"/>
      <c r="K14" s="33"/>
      <c r="L14" s="33"/>
      <c r="M14" s="36"/>
      <c r="N14" s="32"/>
    </row>
    <row r="15" spans="1:14" x14ac:dyDescent="0.25">
      <c r="A15" s="31"/>
      <c r="B15" s="35"/>
      <c r="C15" s="33"/>
      <c r="D15" s="33"/>
      <c r="E15" s="33"/>
      <c r="F15" s="33"/>
      <c r="G15" s="33"/>
      <c r="H15" s="33"/>
      <c r="I15" s="33"/>
      <c r="J15" s="33"/>
      <c r="K15" s="33"/>
      <c r="L15" s="33"/>
      <c r="M15" s="36"/>
      <c r="N15" s="32"/>
    </row>
    <row r="16" spans="1:14" x14ac:dyDescent="0.25">
      <c r="A16" s="31"/>
      <c r="B16" s="153" t="s">
        <v>147</v>
      </c>
      <c r="C16" s="154"/>
      <c r="D16" s="381" t="str">
        <f>IF(DTS!C41="","Study Title Not filled out in DTS", DTS!C41)</f>
        <v>Study Title Not filled out in DTS</v>
      </c>
      <c r="E16" s="381"/>
      <c r="F16" s="381"/>
      <c r="G16" s="381"/>
      <c r="H16" s="381"/>
      <c r="I16" s="381"/>
      <c r="J16" s="381"/>
      <c r="K16" s="381"/>
      <c r="L16" s="381"/>
      <c r="M16" s="36"/>
      <c r="N16" s="32"/>
    </row>
    <row r="17" spans="1:14" x14ac:dyDescent="0.25">
      <c r="A17" s="31"/>
      <c r="B17" s="35"/>
      <c r="C17" s="33"/>
      <c r="D17" s="33"/>
      <c r="E17" s="33"/>
      <c r="F17" s="33"/>
      <c r="G17" s="33"/>
      <c r="H17" s="33"/>
      <c r="I17" s="33"/>
      <c r="J17" s="33"/>
      <c r="K17" s="33"/>
      <c r="L17" s="33"/>
      <c r="M17" s="36"/>
      <c r="N17" s="32"/>
    </row>
    <row r="18" spans="1:14" x14ac:dyDescent="0.25">
      <c r="A18" s="31"/>
      <c r="B18" s="198" t="s">
        <v>211</v>
      </c>
      <c r="C18" s="199"/>
      <c r="D18" s="336"/>
      <c r="E18" s="336"/>
      <c r="F18" s="336"/>
      <c r="G18" s="336"/>
      <c r="H18" s="199" t="s">
        <v>211</v>
      </c>
      <c r="I18" s="199"/>
      <c r="J18" s="336"/>
      <c r="K18" s="336"/>
      <c r="L18" s="336"/>
      <c r="M18" s="378"/>
      <c r="N18" s="32"/>
    </row>
    <row r="19" spans="1:14" x14ac:dyDescent="0.25">
      <c r="A19" s="31"/>
      <c r="B19" s="198" t="s">
        <v>212</v>
      </c>
      <c r="C19" s="199"/>
      <c r="D19" s="336"/>
      <c r="E19" s="336"/>
      <c r="F19" s="336"/>
      <c r="G19" s="336"/>
      <c r="H19" s="199" t="s">
        <v>212</v>
      </c>
      <c r="I19" s="199"/>
      <c r="J19" s="336"/>
      <c r="K19" s="336"/>
      <c r="L19" s="336"/>
      <c r="M19" s="378"/>
      <c r="N19" s="32"/>
    </row>
    <row r="20" spans="1:14" x14ac:dyDescent="0.25">
      <c r="A20" s="31"/>
      <c r="B20" s="198" t="s">
        <v>349</v>
      </c>
      <c r="C20" s="199"/>
      <c r="D20" s="336"/>
      <c r="E20" s="336"/>
      <c r="F20" s="336"/>
      <c r="G20" s="336"/>
      <c r="H20" s="198" t="s">
        <v>349</v>
      </c>
      <c r="I20" s="199"/>
      <c r="J20" s="336"/>
      <c r="K20" s="336"/>
      <c r="L20" s="336"/>
      <c r="M20" s="378"/>
      <c r="N20" s="32"/>
    </row>
    <row r="21" spans="1:14" x14ac:dyDescent="0.25">
      <c r="A21" s="31"/>
      <c r="B21" s="198" t="s">
        <v>213</v>
      </c>
      <c r="C21" s="199"/>
      <c r="D21" s="379"/>
      <c r="E21" s="379"/>
      <c r="F21" s="379"/>
      <c r="G21" s="379"/>
      <c r="H21" s="199" t="s">
        <v>213</v>
      </c>
      <c r="I21" s="199"/>
      <c r="J21" s="379"/>
      <c r="K21" s="379"/>
      <c r="L21" s="379"/>
      <c r="M21" s="380"/>
      <c r="N21" s="32"/>
    </row>
    <row r="22" spans="1:14" x14ac:dyDescent="0.25">
      <c r="A22" s="31"/>
      <c r="B22" s="35"/>
      <c r="C22" s="33"/>
      <c r="D22" s="33"/>
      <c r="E22" s="33"/>
      <c r="F22" s="33"/>
      <c r="G22" s="33"/>
      <c r="H22" s="33"/>
      <c r="I22" s="33"/>
      <c r="J22" s="33"/>
      <c r="K22" s="33"/>
      <c r="L22" s="33"/>
      <c r="M22" s="36"/>
      <c r="N22" s="32"/>
    </row>
    <row r="23" spans="1:14" x14ac:dyDescent="0.25">
      <c r="A23" s="31"/>
      <c r="B23" s="35"/>
      <c r="C23" s="33"/>
      <c r="D23" s="33"/>
      <c r="E23" s="33"/>
      <c r="F23" s="33"/>
      <c r="G23" s="33"/>
      <c r="H23" s="33"/>
      <c r="I23" s="33"/>
      <c r="J23" s="33"/>
      <c r="K23" s="33"/>
      <c r="L23" s="33"/>
      <c r="M23" s="36"/>
      <c r="N23" s="32"/>
    </row>
    <row r="24" spans="1:14" x14ac:dyDescent="0.25">
      <c r="A24" s="31"/>
      <c r="B24" s="198" t="s">
        <v>211</v>
      </c>
      <c r="C24" s="199"/>
      <c r="D24" s="336"/>
      <c r="E24" s="336"/>
      <c r="F24" s="336"/>
      <c r="G24" s="336"/>
      <c r="H24" s="199" t="s">
        <v>211</v>
      </c>
      <c r="I24" s="199"/>
      <c r="J24" s="336"/>
      <c r="K24" s="336"/>
      <c r="L24" s="336"/>
      <c r="M24" s="378"/>
      <c r="N24" s="32"/>
    </row>
    <row r="25" spans="1:14" x14ac:dyDescent="0.25">
      <c r="A25" s="31"/>
      <c r="B25" s="198" t="s">
        <v>212</v>
      </c>
      <c r="C25" s="199"/>
      <c r="D25" s="336"/>
      <c r="E25" s="336"/>
      <c r="F25" s="336"/>
      <c r="G25" s="336"/>
      <c r="H25" s="199" t="s">
        <v>212</v>
      </c>
      <c r="I25" s="199"/>
      <c r="J25" s="336"/>
      <c r="K25" s="336"/>
      <c r="L25" s="336"/>
      <c r="M25" s="378"/>
      <c r="N25" s="32"/>
    </row>
    <row r="26" spans="1:14" x14ac:dyDescent="0.25">
      <c r="A26" s="31"/>
      <c r="B26" s="198" t="s">
        <v>349</v>
      </c>
      <c r="C26" s="199"/>
      <c r="D26" s="336"/>
      <c r="E26" s="336"/>
      <c r="F26" s="336"/>
      <c r="G26" s="336"/>
      <c r="H26" s="198" t="s">
        <v>349</v>
      </c>
      <c r="I26" s="199"/>
      <c r="J26" s="336"/>
      <c r="K26" s="336"/>
      <c r="L26" s="336"/>
      <c r="M26" s="378"/>
      <c r="N26" s="32"/>
    </row>
    <row r="27" spans="1:14" x14ac:dyDescent="0.25">
      <c r="A27" s="31"/>
      <c r="B27" s="198" t="s">
        <v>213</v>
      </c>
      <c r="C27" s="199"/>
      <c r="D27" s="379"/>
      <c r="E27" s="379"/>
      <c r="F27" s="379"/>
      <c r="G27" s="379"/>
      <c r="H27" s="199" t="s">
        <v>213</v>
      </c>
      <c r="I27" s="199"/>
      <c r="J27" s="379"/>
      <c r="K27" s="379"/>
      <c r="L27" s="379"/>
      <c r="M27" s="380"/>
      <c r="N27" s="32"/>
    </row>
    <row r="28" spans="1:14" x14ac:dyDescent="0.25">
      <c r="A28" s="31"/>
      <c r="B28" s="35"/>
      <c r="C28" s="33"/>
      <c r="D28" s="33"/>
      <c r="E28" s="33"/>
      <c r="F28" s="33"/>
      <c r="G28" s="33"/>
      <c r="H28" s="33"/>
      <c r="I28" s="33"/>
      <c r="J28" s="33"/>
      <c r="K28" s="33"/>
      <c r="L28" s="33"/>
      <c r="M28" s="36"/>
      <c r="N28" s="32"/>
    </row>
    <row r="29" spans="1:14" x14ac:dyDescent="0.25">
      <c r="A29" s="31"/>
      <c r="B29" s="35"/>
      <c r="C29" s="33"/>
      <c r="D29" s="33"/>
      <c r="E29" s="33"/>
      <c r="F29" s="33"/>
      <c r="G29" s="33"/>
      <c r="H29" s="33"/>
      <c r="I29" s="33"/>
      <c r="J29" s="33"/>
      <c r="K29" s="33"/>
      <c r="L29" s="33"/>
      <c r="M29" s="36"/>
      <c r="N29" s="32"/>
    </row>
    <row r="30" spans="1:14" ht="30.75" customHeight="1" x14ac:dyDescent="0.25">
      <c r="A30" s="31"/>
      <c r="B30" s="250" t="s">
        <v>258</v>
      </c>
      <c r="C30" s="251"/>
      <c r="D30" s="251"/>
      <c r="E30" s="251"/>
      <c r="F30" s="251"/>
      <c r="G30" s="251"/>
      <c r="H30" s="251"/>
      <c r="I30" s="251"/>
      <c r="J30" s="251"/>
      <c r="K30" s="251"/>
      <c r="L30" s="251"/>
      <c r="M30" s="292"/>
      <c r="N30" s="32"/>
    </row>
    <row r="31" spans="1:14" ht="34.5" customHeight="1" x14ac:dyDescent="0.25">
      <c r="A31" s="31"/>
      <c r="B31" s="374" t="s">
        <v>214</v>
      </c>
      <c r="C31" s="375"/>
      <c r="D31" s="375"/>
      <c r="E31" s="375"/>
      <c r="F31" s="375"/>
      <c r="G31" s="375"/>
      <c r="H31" s="375"/>
      <c r="I31" s="375"/>
      <c r="J31" s="375"/>
      <c r="K31" s="375"/>
      <c r="L31" s="375"/>
      <c r="M31" s="376"/>
      <c r="N31" s="32"/>
    </row>
    <row r="32" spans="1:14" x14ac:dyDescent="0.25">
      <c r="A32" s="31"/>
      <c r="B32" s="35"/>
      <c r="C32" s="33"/>
      <c r="D32" s="33"/>
      <c r="E32" s="33"/>
      <c r="F32" s="33"/>
      <c r="G32" s="33"/>
      <c r="H32" s="33"/>
      <c r="I32" s="33"/>
      <c r="J32" s="33"/>
      <c r="K32" s="33"/>
      <c r="L32" s="33"/>
      <c r="M32" s="36"/>
      <c r="N32" s="32"/>
    </row>
    <row r="33" spans="1:14" ht="52.5" customHeight="1" x14ac:dyDescent="0.25">
      <c r="A33" s="31"/>
      <c r="B33" s="377"/>
      <c r="C33" s="336"/>
      <c r="D33" s="336"/>
      <c r="E33" s="336"/>
      <c r="F33" s="336"/>
      <c r="G33" s="336"/>
      <c r="H33" s="336"/>
      <c r="I33" s="336"/>
      <c r="J33" s="336"/>
      <c r="K33" s="336"/>
      <c r="L33" s="336"/>
      <c r="M33" s="378"/>
      <c r="N33" s="32"/>
    </row>
    <row r="34" spans="1:14" x14ac:dyDescent="0.25">
      <c r="A34" s="31"/>
      <c r="B34" s="35"/>
      <c r="C34" s="33"/>
      <c r="D34" s="33"/>
      <c r="E34" s="33"/>
      <c r="F34" s="33"/>
      <c r="G34" s="33"/>
      <c r="H34" s="33"/>
      <c r="I34" s="33"/>
      <c r="J34" s="33"/>
      <c r="K34" s="33"/>
      <c r="L34" s="33"/>
      <c r="M34" s="36"/>
      <c r="N34" s="32"/>
    </row>
    <row r="35" spans="1:14" x14ac:dyDescent="0.25">
      <c r="A35" s="31"/>
      <c r="B35" s="194" t="s">
        <v>148</v>
      </c>
      <c r="C35" s="195"/>
      <c r="D35" s="195"/>
      <c r="E35" s="195"/>
      <c r="F35" s="195"/>
      <c r="G35" s="195"/>
      <c r="H35" s="195"/>
      <c r="I35" s="195"/>
      <c r="J35" s="195"/>
      <c r="K35" s="195"/>
      <c r="L35" s="195"/>
      <c r="M35" s="196"/>
      <c r="N35" s="32"/>
    </row>
    <row r="36" spans="1:14" x14ac:dyDescent="0.25">
      <c r="A36" s="31"/>
      <c r="B36" s="35"/>
      <c r="C36" s="33"/>
      <c r="D36" s="33"/>
      <c r="E36" s="33"/>
      <c r="F36" s="33"/>
      <c r="G36" s="33"/>
      <c r="H36" s="33"/>
      <c r="I36" s="33"/>
      <c r="J36" s="33"/>
      <c r="K36" s="33"/>
      <c r="L36" s="33"/>
      <c r="M36" s="36"/>
      <c r="N36" s="32"/>
    </row>
    <row r="37" spans="1:14" x14ac:dyDescent="0.25">
      <c r="A37" s="31"/>
      <c r="B37" s="11" t="s">
        <v>293</v>
      </c>
      <c r="C37" s="33"/>
      <c r="D37" s="33"/>
      <c r="E37" s="33"/>
      <c r="F37" s="33"/>
      <c r="G37" s="33"/>
      <c r="H37" s="33"/>
      <c r="I37" s="33"/>
      <c r="J37" s="33"/>
      <c r="K37" s="33"/>
      <c r="L37" s="33"/>
      <c r="M37" s="36"/>
      <c r="N37" s="32"/>
    </row>
    <row r="38" spans="1:14" x14ac:dyDescent="0.25">
      <c r="A38" s="31"/>
      <c r="B38" s="35"/>
      <c r="C38" s="33"/>
      <c r="D38" s="33"/>
      <c r="E38" s="33"/>
      <c r="F38" s="33"/>
      <c r="G38" s="33"/>
      <c r="H38" s="33"/>
      <c r="I38" s="33"/>
      <c r="J38" s="33"/>
      <c r="K38" s="33"/>
      <c r="L38" s="33"/>
      <c r="M38" s="36"/>
      <c r="N38" s="32"/>
    </row>
    <row r="39" spans="1:14" x14ac:dyDescent="0.25">
      <c r="A39" s="31"/>
      <c r="B39" s="168"/>
      <c r="C39" s="169"/>
      <c r="D39" s="169"/>
      <c r="E39" s="169"/>
      <c r="F39" s="169"/>
      <c r="G39" s="96" t="str">
        <f>IF(B39="","",CONCATENATE("Please Cc: ",B39,", when  you submit this workbook"))</f>
        <v/>
      </c>
      <c r="H39" s="33"/>
      <c r="I39" s="33"/>
      <c r="J39" s="33"/>
      <c r="K39" s="33"/>
      <c r="L39" s="33"/>
      <c r="M39" s="36"/>
      <c r="N39" s="32"/>
    </row>
    <row r="40" spans="1:14" x14ac:dyDescent="0.25">
      <c r="A40" s="31"/>
      <c r="B40" s="108"/>
      <c r="C40" s="106"/>
      <c r="D40" s="33"/>
      <c r="E40" s="33"/>
      <c r="F40" s="33"/>
      <c r="G40" s="33"/>
      <c r="H40" s="33"/>
      <c r="I40" s="33"/>
      <c r="J40" s="33"/>
      <c r="K40" s="33"/>
      <c r="L40" s="33"/>
      <c r="M40" s="36"/>
      <c r="N40" s="32"/>
    </row>
    <row r="41" spans="1:14" x14ac:dyDescent="0.25">
      <c r="A41" s="31"/>
      <c r="B41" s="215" t="s">
        <v>153</v>
      </c>
      <c r="C41" s="197"/>
      <c r="D41" s="197"/>
      <c r="E41" s="197"/>
      <c r="F41" s="197"/>
      <c r="G41" s="197"/>
      <c r="H41" s="197"/>
      <c r="I41" s="197"/>
      <c r="J41" s="197"/>
      <c r="K41" s="33"/>
      <c r="L41" s="33"/>
      <c r="M41" s="36"/>
      <c r="N41" s="32"/>
    </row>
    <row r="42" spans="1:14" x14ac:dyDescent="0.25">
      <c r="A42" s="31"/>
      <c r="B42" s="377"/>
      <c r="C42" s="336"/>
      <c r="D42" s="336"/>
      <c r="E42" s="336"/>
      <c r="F42" s="336"/>
      <c r="G42" s="336"/>
      <c r="H42" s="336"/>
      <c r="I42" s="336"/>
      <c r="J42" s="336"/>
      <c r="K42" s="336"/>
      <c r="L42" s="336"/>
      <c r="M42" s="378"/>
      <c r="N42" s="32"/>
    </row>
    <row r="43" spans="1:14" x14ac:dyDescent="0.25">
      <c r="A43" s="31"/>
      <c r="B43" s="35"/>
      <c r="C43" s="33"/>
      <c r="D43" s="33"/>
      <c r="E43" s="33"/>
      <c r="F43" s="33"/>
      <c r="G43" s="33"/>
      <c r="H43" s="33"/>
      <c r="I43" s="33"/>
      <c r="J43" s="33"/>
      <c r="K43" s="33"/>
      <c r="L43" s="33"/>
      <c r="M43" s="36"/>
      <c r="N43" s="32"/>
    </row>
    <row r="44" spans="1:14" x14ac:dyDescent="0.25">
      <c r="A44" s="31"/>
      <c r="B44" s="215" t="s">
        <v>347</v>
      </c>
      <c r="C44" s="197"/>
      <c r="D44" s="197"/>
      <c r="E44" s="197"/>
      <c r="F44" s="197"/>
      <c r="G44" s="197"/>
      <c r="H44" s="197"/>
      <c r="I44" s="197"/>
      <c r="J44" s="110"/>
      <c r="K44" s="33"/>
      <c r="L44" s="33"/>
      <c r="M44" s="36"/>
      <c r="N44" s="32"/>
    </row>
    <row r="45" spans="1:14" x14ac:dyDescent="0.25">
      <c r="A45" s="31"/>
      <c r="B45" s="35"/>
      <c r="C45" s="33"/>
      <c r="D45" s="33"/>
      <c r="E45" s="33"/>
      <c r="F45" s="33"/>
      <c r="G45" s="33"/>
      <c r="H45" s="33"/>
      <c r="I45" s="33"/>
      <c r="J45" s="33"/>
      <c r="K45" s="33"/>
      <c r="L45" s="33"/>
      <c r="M45" s="36"/>
      <c r="N45" s="32"/>
    </row>
    <row r="46" spans="1:14" ht="15" customHeight="1" x14ac:dyDescent="0.25">
      <c r="A46" s="31"/>
      <c r="B46" s="236" t="str">
        <f>HYPERLINK("#Instructions_Checklist!a1", "Please click here to return to the checklist")</f>
        <v>Please click here to return to the checklist</v>
      </c>
      <c r="C46" s="203"/>
      <c r="D46" s="203"/>
      <c r="E46" s="203"/>
      <c r="F46" s="203"/>
      <c r="G46" s="203"/>
      <c r="H46" s="203"/>
      <c r="I46" s="203"/>
      <c r="J46" s="203"/>
      <c r="K46" s="203"/>
      <c r="L46" s="203"/>
      <c r="M46" s="237"/>
      <c r="N46" s="32"/>
    </row>
    <row r="47" spans="1:14" ht="15.75" thickBot="1" x14ac:dyDescent="0.3">
      <c r="A47" s="31"/>
      <c r="B47" s="47"/>
      <c r="C47" s="48"/>
      <c r="D47" s="48"/>
      <c r="E47" s="48"/>
      <c r="F47" s="48"/>
      <c r="G47" s="48"/>
      <c r="H47" s="48"/>
      <c r="I47" s="48"/>
      <c r="J47" s="48"/>
      <c r="K47" s="48"/>
      <c r="L47" s="48"/>
      <c r="M47" s="49"/>
      <c r="N47" s="32"/>
    </row>
    <row r="48" spans="1:14" ht="15.75" thickBot="1" x14ac:dyDescent="0.3">
      <c r="A48" s="50"/>
      <c r="B48" s="51"/>
      <c r="C48" s="51"/>
      <c r="D48" s="51"/>
      <c r="E48" s="51"/>
      <c r="F48" s="51"/>
      <c r="G48" s="51"/>
      <c r="H48" s="51"/>
      <c r="I48" s="51"/>
      <c r="J48" s="51"/>
      <c r="K48" s="51"/>
      <c r="L48" s="51"/>
      <c r="M48" s="51"/>
      <c r="N48" s="52"/>
    </row>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sheetData>
  <sheetProtection sheet="1" formatRows="0"/>
  <mergeCells count="59">
    <mergeCell ref="B2:M2"/>
    <mergeCell ref="H4:J4"/>
    <mergeCell ref="I5:J5"/>
    <mergeCell ref="K5:M5"/>
    <mergeCell ref="C4:G4"/>
    <mergeCell ref="I6:J6"/>
    <mergeCell ref="C7:G7"/>
    <mergeCell ref="K6:M7"/>
    <mergeCell ref="C5:G5"/>
    <mergeCell ref="C6:G6"/>
    <mergeCell ref="F10:L10"/>
    <mergeCell ref="C13:E13"/>
    <mergeCell ref="H13:J13"/>
    <mergeCell ref="D9:L9"/>
    <mergeCell ref="B14:E14"/>
    <mergeCell ref="F14:I14"/>
    <mergeCell ref="B16:C16"/>
    <mergeCell ref="D16:L16"/>
    <mergeCell ref="B18:C18"/>
    <mergeCell ref="D18:G18"/>
    <mergeCell ref="H18:I18"/>
    <mergeCell ref="J18:M18"/>
    <mergeCell ref="B19:C19"/>
    <mergeCell ref="D19:G19"/>
    <mergeCell ref="H19:I19"/>
    <mergeCell ref="J19:M19"/>
    <mergeCell ref="B20:C20"/>
    <mergeCell ref="D20:G20"/>
    <mergeCell ref="H20:I20"/>
    <mergeCell ref="J20:M20"/>
    <mergeCell ref="B21:C21"/>
    <mergeCell ref="D21:G21"/>
    <mergeCell ref="H21:I21"/>
    <mergeCell ref="J21:M21"/>
    <mergeCell ref="B24:C24"/>
    <mergeCell ref="D24:G24"/>
    <mergeCell ref="H24:I24"/>
    <mergeCell ref="J24:M24"/>
    <mergeCell ref="B25:C25"/>
    <mergeCell ref="D25:G25"/>
    <mergeCell ref="H25:I25"/>
    <mergeCell ref="J25:M25"/>
    <mergeCell ref="B26:C26"/>
    <mergeCell ref="D26:G26"/>
    <mergeCell ref="H26:I26"/>
    <mergeCell ref="J26:M26"/>
    <mergeCell ref="B27:C27"/>
    <mergeCell ref="D27:G27"/>
    <mergeCell ref="H27:I27"/>
    <mergeCell ref="J27:M27"/>
    <mergeCell ref="B30:M30"/>
    <mergeCell ref="B31:M31"/>
    <mergeCell ref="B33:M33"/>
    <mergeCell ref="B35:M35"/>
    <mergeCell ref="B39:F39"/>
    <mergeCell ref="B46:M46"/>
    <mergeCell ref="B41:J41"/>
    <mergeCell ref="B42:M42"/>
    <mergeCell ref="B44:I44"/>
  </mergeCells>
  <conditionalFormatting sqref="F10">
    <cfRule type="notContainsText" dxfId="51" priority="44" operator="notContains" text="*">
      <formula>ISERROR(SEARCH("*",F10))</formula>
    </cfRule>
  </conditionalFormatting>
  <conditionalFormatting sqref="C13">
    <cfRule type="notContainsText" dxfId="50" priority="42" operator="notContains" text="*">
      <formula>ISERROR(SEARCH("*",C13))</formula>
    </cfRule>
  </conditionalFormatting>
  <conditionalFormatting sqref="F14">
    <cfRule type="notContainsText" dxfId="49" priority="43" operator="notContains" text="*">
      <formula>ISERROR(SEARCH("*",F14))</formula>
    </cfRule>
  </conditionalFormatting>
  <conditionalFormatting sqref="H13">
    <cfRule type="notContainsText" dxfId="48" priority="41" operator="notContains" text="*">
      <formula>ISERROR(SEARCH("*",H13))</formula>
    </cfRule>
  </conditionalFormatting>
  <conditionalFormatting sqref="D16">
    <cfRule type="notContainsText" dxfId="47" priority="40" operator="notContains" text="*">
      <formula>ISERROR(SEARCH("*",D16))</formula>
    </cfRule>
  </conditionalFormatting>
  <conditionalFormatting sqref="D18">
    <cfRule type="notContainsText" dxfId="46" priority="39" operator="notContains" text="*">
      <formula>ISERROR(SEARCH("*",D18))</formula>
    </cfRule>
  </conditionalFormatting>
  <conditionalFormatting sqref="D19">
    <cfRule type="notContainsText" dxfId="45" priority="38" operator="notContains" text="*">
      <formula>ISERROR(SEARCH("*",D19))</formula>
    </cfRule>
  </conditionalFormatting>
  <conditionalFormatting sqref="D20">
    <cfRule type="notContainsText" dxfId="44" priority="37" operator="notContains" text="*">
      <formula>ISERROR(SEARCH("*",D20))</formula>
    </cfRule>
  </conditionalFormatting>
  <conditionalFormatting sqref="D21">
    <cfRule type="notContainsText" dxfId="43" priority="36" operator="notContains" text="*">
      <formula>ISERROR(SEARCH("*",D21))</formula>
    </cfRule>
  </conditionalFormatting>
  <conditionalFormatting sqref="J18">
    <cfRule type="notContainsText" dxfId="42" priority="35" operator="notContains" text="*">
      <formula>ISERROR(SEARCH("*",J18))</formula>
    </cfRule>
  </conditionalFormatting>
  <conditionalFormatting sqref="J19">
    <cfRule type="notContainsText" dxfId="41" priority="34" operator="notContains" text="*">
      <formula>ISERROR(SEARCH("*",J19))</formula>
    </cfRule>
  </conditionalFormatting>
  <conditionalFormatting sqref="J20">
    <cfRule type="notContainsText" dxfId="40" priority="33" operator="notContains" text="*">
      <formula>ISERROR(SEARCH("*",J20))</formula>
    </cfRule>
  </conditionalFormatting>
  <conditionalFormatting sqref="J21">
    <cfRule type="notContainsText" dxfId="39" priority="32" operator="notContains" text="*">
      <formula>ISERROR(SEARCH("*",J21))</formula>
    </cfRule>
  </conditionalFormatting>
  <conditionalFormatting sqref="D24">
    <cfRule type="notContainsText" dxfId="38" priority="31" operator="notContains" text="*">
      <formula>ISERROR(SEARCH("*",D24))</formula>
    </cfRule>
  </conditionalFormatting>
  <conditionalFormatting sqref="D25">
    <cfRule type="notContainsText" dxfId="37" priority="30" operator="notContains" text="*">
      <formula>ISERROR(SEARCH("*",D25))</formula>
    </cfRule>
  </conditionalFormatting>
  <conditionalFormatting sqref="D26">
    <cfRule type="notContainsText" dxfId="36" priority="29" operator="notContains" text="*">
      <formula>ISERROR(SEARCH("*",D26))</formula>
    </cfRule>
  </conditionalFormatting>
  <conditionalFormatting sqref="D27">
    <cfRule type="notContainsText" dxfId="35" priority="28" operator="notContains" text="*">
      <formula>ISERROR(SEARCH("*",D27))</formula>
    </cfRule>
  </conditionalFormatting>
  <conditionalFormatting sqref="J24">
    <cfRule type="notContainsText" dxfId="34" priority="27" operator="notContains" text="*">
      <formula>ISERROR(SEARCH("*",J24))</formula>
    </cfRule>
  </conditionalFormatting>
  <conditionalFormatting sqref="J25">
    <cfRule type="notContainsText" dxfId="33" priority="26" operator="notContains" text="*">
      <formula>ISERROR(SEARCH("*",J25))</formula>
    </cfRule>
  </conditionalFormatting>
  <conditionalFormatting sqref="J26">
    <cfRule type="notContainsText" dxfId="32" priority="25" operator="notContains" text="*">
      <formula>ISERROR(SEARCH("*",J26))</formula>
    </cfRule>
  </conditionalFormatting>
  <conditionalFormatting sqref="J27">
    <cfRule type="notContainsText" dxfId="31" priority="24" operator="notContains" text="*">
      <formula>ISERROR(SEARCH("*",J27))</formula>
    </cfRule>
  </conditionalFormatting>
  <conditionalFormatting sqref="B33">
    <cfRule type="notContainsText" dxfId="30" priority="23" operator="notContains" text="*">
      <formula>ISERROR(SEARCH("*",B33))</formula>
    </cfRule>
  </conditionalFormatting>
  <conditionalFormatting sqref="B42">
    <cfRule type="notContainsText" dxfId="29" priority="12" operator="notContains" text="*">
      <formula>ISERROR(SEARCH("*",B42))</formula>
    </cfRule>
  </conditionalFormatting>
  <conditionalFormatting sqref="J44">
    <cfRule type="notContainsText" dxfId="28" priority="11" operator="notContains" text="*">
      <formula>ISERROR(SEARCH("*",J44))</formula>
    </cfRule>
  </conditionalFormatting>
  <conditionalFormatting sqref="B39">
    <cfRule type="notContainsText" dxfId="27" priority="10" operator="notContains" text="*">
      <formula>ISERROR(SEARCH("*",B39))</formula>
    </cfRule>
  </conditionalFormatting>
  <conditionalFormatting sqref="D9">
    <cfRule type="notContainsText" dxfId="26" priority="2" operator="notContains" text="*">
      <formula>ISERROR(SEARCH("*",D9))</formula>
    </cfRule>
  </conditionalFormatting>
  <dataValidations count="1">
    <dataValidation type="list" allowBlank="1" showInputMessage="1" showErrorMessage="1" sqref="J44">
      <formula1>"Yes,No"</formula1>
    </dataValidation>
  </dataValidations>
  <pageMargins left="0.7" right="0.7" top="0.75" bottom="0.75" header="0.3" footer="0.3"/>
  <pageSetup scale="7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workbookViewId="0">
      <selection activeCell="K34" sqref="K34"/>
    </sheetView>
  </sheetViews>
  <sheetFormatPr defaultColWidth="0" defaultRowHeight="15" zeroHeight="1" x14ac:dyDescent="0.25"/>
  <cols>
    <col min="1" max="1" width="3.28515625" style="34" customWidth="1"/>
    <col min="2" max="2" width="12.42578125" style="34" customWidth="1"/>
    <col min="3" max="8" width="9.140625" style="34" customWidth="1"/>
    <col min="9" max="9" width="12.7109375" style="34" customWidth="1"/>
    <col min="10" max="10" width="11.7109375" style="34" customWidth="1"/>
    <col min="11" max="13" width="9.140625" style="34" customWidth="1"/>
    <col min="14" max="14" width="3.28515625" style="34" customWidth="1"/>
    <col min="15" max="27" width="0" style="34" hidden="1" customWidth="1"/>
    <col min="28" max="16384" width="9.140625" style="34" hidden="1"/>
  </cols>
  <sheetData>
    <row r="1" spans="1:14" s="30" customFormat="1" ht="15.75" thickBot="1" x14ac:dyDescent="0.3">
      <c r="A1" s="27"/>
      <c r="B1" s="28"/>
      <c r="C1" s="28"/>
      <c r="D1" s="28"/>
      <c r="E1" s="28"/>
      <c r="F1" s="28"/>
      <c r="G1" s="28"/>
      <c r="H1" s="28"/>
      <c r="I1" s="28"/>
      <c r="J1" s="28"/>
      <c r="K1" s="28"/>
      <c r="L1" s="28"/>
      <c r="M1" s="28"/>
      <c r="N1" s="29"/>
    </row>
    <row r="2" spans="1:14" s="33" customFormat="1" ht="30.75" customHeight="1" x14ac:dyDescent="0.25">
      <c r="A2" s="31"/>
      <c r="B2" s="387" t="s">
        <v>348</v>
      </c>
      <c r="C2" s="388"/>
      <c r="D2" s="388"/>
      <c r="E2" s="388"/>
      <c r="F2" s="388"/>
      <c r="G2" s="388"/>
      <c r="H2" s="388"/>
      <c r="I2" s="388"/>
      <c r="J2" s="388"/>
      <c r="K2" s="388"/>
      <c r="L2" s="388"/>
      <c r="M2" s="389"/>
      <c r="N2" s="32"/>
    </row>
    <row r="3" spans="1:14" x14ac:dyDescent="0.25">
      <c r="A3" s="31"/>
      <c r="B3" s="35"/>
      <c r="C3" s="33"/>
      <c r="D3" s="33"/>
      <c r="E3" s="33"/>
      <c r="F3" s="33"/>
      <c r="G3" s="33"/>
      <c r="H3" s="33"/>
      <c r="I3" s="33"/>
      <c r="J3" s="33"/>
      <c r="K3" s="33"/>
      <c r="L3" s="33"/>
      <c r="M3" s="36"/>
      <c r="N3" s="32"/>
    </row>
    <row r="4" spans="1:14" x14ac:dyDescent="0.25">
      <c r="A4" s="31"/>
      <c r="B4" s="94" t="s">
        <v>142</v>
      </c>
      <c r="C4" s="384" t="str">
        <f>IF(DTS!C22="", "PI not filled out in DTS", DTS!C22)</f>
        <v>PI not filled out in DTS</v>
      </c>
      <c r="D4" s="384"/>
      <c r="E4" s="384"/>
      <c r="F4" s="384"/>
      <c r="G4" s="384"/>
      <c r="H4" s="303" t="s">
        <v>292</v>
      </c>
      <c r="I4" s="303"/>
      <c r="J4" s="303"/>
      <c r="K4" s="99" t="str">
        <f>IF(DTS!E45="","N/A",DTS!E45)</f>
        <v>N/A</v>
      </c>
      <c r="L4" s="66"/>
      <c r="M4" s="95"/>
      <c r="N4" s="32"/>
    </row>
    <row r="5" spans="1:14" x14ac:dyDescent="0.25">
      <c r="A5" s="31"/>
      <c r="B5" s="94" t="s">
        <v>143</v>
      </c>
      <c r="C5" s="384" t="str">
        <f>IF(DTS!C8="", "Contact not filled out in DTS", DTS!C8)</f>
        <v>Contact not filled out in DTS</v>
      </c>
      <c r="D5" s="384"/>
      <c r="E5" s="384"/>
      <c r="F5" s="384"/>
      <c r="G5" s="384"/>
      <c r="H5" s="66"/>
      <c r="I5" s="383" t="str">
        <f>IF(K4="Yes","Original Contract #:","")</f>
        <v/>
      </c>
      <c r="J5" s="383"/>
      <c r="K5" s="385" t="str">
        <f>IF(Addendum_6!F7="","",Addendum_6!F7)</f>
        <v/>
      </c>
      <c r="L5" s="385"/>
      <c r="M5" s="386"/>
      <c r="N5" s="32"/>
    </row>
    <row r="6" spans="1:14" x14ac:dyDescent="0.25">
      <c r="A6" s="31"/>
      <c r="B6" s="94" t="s">
        <v>12</v>
      </c>
      <c r="C6" s="384" t="str">
        <f>IF(DTS!C12="", "Phone not filled out in DTS", DTS!C12)</f>
        <v>Phone not filled out in DTS</v>
      </c>
      <c r="D6" s="384"/>
      <c r="E6" s="384"/>
      <c r="F6" s="384"/>
      <c r="G6" s="384"/>
      <c r="H6" s="66"/>
      <c r="I6" s="383" t="str">
        <f>IF(K4="Yes","All Previous #'s:","")</f>
        <v/>
      </c>
      <c r="J6" s="383"/>
      <c r="K6" s="385" t="str">
        <f>IF(Addendum_6!J11="","",Addendum_6!J11)</f>
        <v/>
      </c>
      <c r="L6" s="385"/>
      <c r="M6" s="386"/>
      <c r="N6" s="32"/>
    </row>
    <row r="7" spans="1:14" x14ac:dyDescent="0.25">
      <c r="A7" s="31"/>
      <c r="B7" s="94" t="s">
        <v>13</v>
      </c>
      <c r="C7" s="384" t="str">
        <f>IF(DTS!C10="", "Email not filled out in DTS", DTS!C10)</f>
        <v>Email not filled out in DTS</v>
      </c>
      <c r="D7" s="384"/>
      <c r="E7" s="384"/>
      <c r="F7" s="384"/>
      <c r="G7" s="384"/>
      <c r="H7" s="66"/>
      <c r="I7" s="66"/>
      <c r="J7" s="66"/>
      <c r="K7" s="385"/>
      <c r="L7" s="385"/>
      <c r="M7" s="386"/>
      <c r="N7" s="32"/>
    </row>
    <row r="8" spans="1:14" x14ac:dyDescent="0.25">
      <c r="A8" s="31"/>
      <c r="B8" s="35"/>
      <c r="C8" s="33"/>
      <c r="D8" s="33"/>
      <c r="E8" s="33"/>
      <c r="F8" s="33"/>
      <c r="G8" s="33"/>
      <c r="H8" s="33"/>
      <c r="I8" s="33"/>
      <c r="J8" s="33"/>
      <c r="K8" s="33"/>
      <c r="L8" s="33"/>
      <c r="M8" s="36"/>
      <c r="N8" s="32"/>
    </row>
    <row r="9" spans="1:14" x14ac:dyDescent="0.25">
      <c r="A9" s="31"/>
      <c r="B9" s="35" t="s">
        <v>149</v>
      </c>
      <c r="C9" s="33"/>
      <c r="D9" s="33"/>
      <c r="E9" s="336"/>
      <c r="F9" s="336"/>
      <c r="G9" s="336"/>
      <c r="H9" s="336"/>
      <c r="I9" s="33" t="s">
        <v>150</v>
      </c>
      <c r="J9" s="336"/>
      <c r="K9" s="336"/>
      <c r="L9" s="336"/>
      <c r="M9" s="378"/>
      <c r="N9" s="32"/>
    </row>
    <row r="10" spans="1:14" x14ac:dyDescent="0.25">
      <c r="A10" s="31"/>
      <c r="B10" s="35"/>
      <c r="C10" s="33"/>
      <c r="D10" s="33"/>
      <c r="E10" s="33"/>
      <c r="F10" s="33"/>
      <c r="G10" s="33"/>
      <c r="H10" s="33"/>
      <c r="I10" s="33"/>
      <c r="J10" s="33"/>
      <c r="K10" s="33"/>
      <c r="L10" s="33"/>
      <c r="M10" s="36"/>
      <c r="N10" s="32"/>
    </row>
    <row r="11" spans="1:14" x14ac:dyDescent="0.25">
      <c r="A11" s="31"/>
      <c r="B11" s="109" t="s">
        <v>145</v>
      </c>
      <c r="C11" s="281"/>
      <c r="D11" s="281"/>
      <c r="E11" s="281"/>
      <c r="F11" s="33"/>
      <c r="G11" s="107" t="s">
        <v>146</v>
      </c>
      <c r="H11" s="281"/>
      <c r="I11" s="281"/>
      <c r="J11" s="281"/>
      <c r="K11" s="33"/>
      <c r="L11" s="33"/>
      <c r="M11" s="36"/>
      <c r="N11" s="32"/>
    </row>
    <row r="12" spans="1:14" x14ac:dyDescent="0.25">
      <c r="A12" s="31"/>
      <c r="B12" s="153" t="s">
        <v>151</v>
      </c>
      <c r="C12" s="154"/>
      <c r="D12" s="154"/>
      <c r="E12" s="280"/>
      <c r="F12" s="280"/>
      <c r="G12" s="280"/>
      <c r="H12" s="280"/>
      <c r="I12" s="33"/>
      <c r="J12" s="33"/>
      <c r="K12" s="33"/>
      <c r="L12" s="33"/>
      <c r="M12" s="36"/>
      <c r="N12" s="32"/>
    </row>
    <row r="13" spans="1:14" x14ac:dyDescent="0.25">
      <c r="A13" s="31"/>
      <c r="B13" s="35"/>
      <c r="C13" s="33"/>
      <c r="D13" s="33"/>
      <c r="E13" s="33"/>
      <c r="F13" s="33"/>
      <c r="G13" s="33"/>
      <c r="H13" s="33"/>
      <c r="I13" s="33"/>
      <c r="J13" s="33"/>
      <c r="K13" s="33"/>
      <c r="L13" s="33"/>
      <c r="M13" s="36"/>
      <c r="N13" s="32"/>
    </row>
    <row r="14" spans="1:14" x14ac:dyDescent="0.25">
      <c r="A14" s="31"/>
      <c r="B14" s="153" t="s">
        <v>147</v>
      </c>
      <c r="C14" s="154"/>
      <c r="D14" s="381" t="str">
        <f>IF(DTS!C41="","Study Title Not filled out in DTS", DTS!C41)</f>
        <v>Study Title Not filled out in DTS</v>
      </c>
      <c r="E14" s="381"/>
      <c r="F14" s="381"/>
      <c r="G14" s="381"/>
      <c r="H14" s="381"/>
      <c r="I14" s="381"/>
      <c r="J14" s="381"/>
      <c r="K14" s="381"/>
      <c r="L14" s="381"/>
      <c r="M14" s="36"/>
      <c r="N14" s="32"/>
    </row>
    <row r="15" spans="1:14" x14ac:dyDescent="0.25">
      <c r="A15" s="31"/>
      <c r="B15" s="153" t="s">
        <v>152</v>
      </c>
      <c r="C15" s="154"/>
      <c r="D15" s="381" t="str">
        <f>IF(DTS!B48="","Study Funder not filled out",DTS!B48)</f>
        <v>Study Funder not filled out</v>
      </c>
      <c r="E15" s="381"/>
      <c r="F15" s="381"/>
      <c r="G15" s="381"/>
      <c r="H15" s="381"/>
      <c r="I15" s="381"/>
      <c r="J15" s="381"/>
      <c r="K15" s="381"/>
      <c r="L15" s="381"/>
      <c r="M15" s="36"/>
      <c r="N15" s="32"/>
    </row>
    <row r="16" spans="1:14" x14ac:dyDescent="0.25">
      <c r="A16" s="31"/>
      <c r="B16" s="35"/>
      <c r="C16" s="33"/>
      <c r="D16" s="33"/>
      <c r="E16" s="33"/>
      <c r="F16" s="33"/>
      <c r="G16" s="33"/>
      <c r="H16" s="33"/>
      <c r="I16" s="33"/>
      <c r="J16" s="33"/>
      <c r="K16" s="33"/>
      <c r="L16" s="33"/>
      <c r="M16" s="36"/>
      <c r="N16" s="32"/>
    </row>
    <row r="17" spans="1:14" x14ac:dyDescent="0.25">
      <c r="A17" s="31"/>
      <c r="B17" s="35"/>
      <c r="C17" s="33"/>
      <c r="D17" s="33"/>
      <c r="E17" s="33"/>
      <c r="F17" s="33"/>
      <c r="G17" s="33"/>
      <c r="H17" s="33"/>
      <c r="I17" s="33"/>
      <c r="J17" s="33"/>
      <c r="K17" s="33"/>
      <c r="L17" s="33"/>
      <c r="M17" s="36"/>
      <c r="N17" s="32"/>
    </row>
    <row r="18" spans="1:14" x14ac:dyDescent="0.25">
      <c r="A18" s="31"/>
      <c r="B18" s="198" t="s">
        <v>211</v>
      </c>
      <c r="C18" s="199"/>
      <c r="D18" s="336"/>
      <c r="E18" s="336"/>
      <c r="F18" s="336"/>
      <c r="G18" s="336"/>
      <c r="H18" s="199" t="s">
        <v>211</v>
      </c>
      <c r="I18" s="199"/>
      <c r="J18" s="336"/>
      <c r="K18" s="336"/>
      <c r="L18" s="336"/>
      <c r="M18" s="378"/>
      <c r="N18" s="32"/>
    </row>
    <row r="19" spans="1:14" x14ac:dyDescent="0.25">
      <c r="A19" s="31"/>
      <c r="B19" s="198" t="s">
        <v>212</v>
      </c>
      <c r="C19" s="199"/>
      <c r="D19" s="336"/>
      <c r="E19" s="336"/>
      <c r="F19" s="336"/>
      <c r="G19" s="336"/>
      <c r="H19" s="199" t="s">
        <v>212</v>
      </c>
      <c r="I19" s="199"/>
      <c r="J19" s="336"/>
      <c r="K19" s="336"/>
      <c r="L19" s="336"/>
      <c r="M19" s="378"/>
      <c r="N19" s="32"/>
    </row>
    <row r="20" spans="1:14" x14ac:dyDescent="0.25">
      <c r="A20" s="31"/>
      <c r="B20" s="198" t="s">
        <v>349</v>
      </c>
      <c r="C20" s="199"/>
      <c r="D20" s="336"/>
      <c r="E20" s="336"/>
      <c r="F20" s="336"/>
      <c r="G20" s="336"/>
      <c r="H20" s="198" t="s">
        <v>349</v>
      </c>
      <c r="I20" s="199"/>
      <c r="J20" s="336"/>
      <c r="K20" s="336"/>
      <c r="L20" s="336"/>
      <c r="M20" s="378"/>
      <c r="N20" s="32"/>
    </row>
    <row r="21" spans="1:14" x14ac:dyDescent="0.25">
      <c r="A21" s="31"/>
      <c r="B21" s="198" t="s">
        <v>213</v>
      </c>
      <c r="C21" s="199"/>
      <c r="D21" s="379"/>
      <c r="E21" s="379"/>
      <c r="F21" s="379"/>
      <c r="G21" s="379"/>
      <c r="H21" s="199" t="s">
        <v>213</v>
      </c>
      <c r="I21" s="199"/>
      <c r="J21" s="379"/>
      <c r="K21" s="379"/>
      <c r="L21" s="379"/>
      <c r="M21" s="380"/>
      <c r="N21" s="32"/>
    </row>
    <row r="22" spans="1:14" x14ac:dyDescent="0.25">
      <c r="A22" s="31"/>
      <c r="B22" s="35"/>
      <c r="C22" s="33"/>
      <c r="D22" s="33"/>
      <c r="E22" s="33"/>
      <c r="F22" s="33"/>
      <c r="G22" s="33"/>
      <c r="H22" s="33"/>
      <c r="I22" s="33"/>
      <c r="J22" s="33"/>
      <c r="K22" s="33"/>
      <c r="L22" s="33"/>
      <c r="M22" s="36"/>
      <c r="N22" s="32"/>
    </row>
    <row r="23" spans="1:14" x14ac:dyDescent="0.25">
      <c r="A23" s="31"/>
      <c r="B23" s="35"/>
      <c r="C23" s="33"/>
      <c r="D23" s="33"/>
      <c r="E23" s="33"/>
      <c r="F23" s="33"/>
      <c r="G23" s="33"/>
      <c r="H23" s="33"/>
      <c r="I23" s="33"/>
      <c r="J23" s="33"/>
      <c r="K23" s="33"/>
      <c r="L23" s="33"/>
      <c r="M23" s="36"/>
      <c r="N23" s="32"/>
    </row>
    <row r="24" spans="1:14" x14ac:dyDescent="0.25">
      <c r="A24" s="31"/>
      <c r="B24" s="198" t="s">
        <v>211</v>
      </c>
      <c r="C24" s="199"/>
      <c r="D24" s="336"/>
      <c r="E24" s="336"/>
      <c r="F24" s="336"/>
      <c r="G24" s="336"/>
      <c r="H24" s="199" t="s">
        <v>211</v>
      </c>
      <c r="I24" s="199"/>
      <c r="J24" s="336"/>
      <c r="K24" s="336"/>
      <c r="L24" s="336"/>
      <c r="M24" s="378"/>
      <c r="N24" s="32"/>
    </row>
    <row r="25" spans="1:14" x14ac:dyDescent="0.25">
      <c r="A25" s="31"/>
      <c r="B25" s="198" t="s">
        <v>212</v>
      </c>
      <c r="C25" s="199"/>
      <c r="D25" s="336"/>
      <c r="E25" s="336"/>
      <c r="F25" s="336"/>
      <c r="G25" s="336"/>
      <c r="H25" s="199" t="s">
        <v>212</v>
      </c>
      <c r="I25" s="199"/>
      <c r="J25" s="336"/>
      <c r="K25" s="336"/>
      <c r="L25" s="336"/>
      <c r="M25" s="378"/>
      <c r="N25" s="32"/>
    </row>
    <row r="26" spans="1:14" x14ac:dyDescent="0.25">
      <c r="A26" s="31"/>
      <c r="B26" s="198" t="s">
        <v>349</v>
      </c>
      <c r="C26" s="199"/>
      <c r="D26" s="336"/>
      <c r="E26" s="336"/>
      <c r="F26" s="336"/>
      <c r="G26" s="336"/>
      <c r="H26" s="198" t="s">
        <v>349</v>
      </c>
      <c r="I26" s="199"/>
      <c r="J26" s="336"/>
      <c r="K26" s="336"/>
      <c r="L26" s="336"/>
      <c r="M26" s="378"/>
      <c r="N26" s="32"/>
    </row>
    <row r="27" spans="1:14" x14ac:dyDescent="0.25">
      <c r="A27" s="31"/>
      <c r="B27" s="198" t="s">
        <v>213</v>
      </c>
      <c r="C27" s="199"/>
      <c r="D27" s="379"/>
      <c r="E27" s="379"/>
      <c r="F27" s="379"/>
      <c r="G27" s="379"/>
      <c r="H27" s="199" t="s">
        <v>213</v>
      </c>
      <c r="I27" s="199"/>
      <c r="J27" s="379"/>
      <c r="K27" s="379"/>
      <c r="L27" s="379"/>
      <c r="M27" s="380"/>
      <c r="N27" s="32"/>
    </row>
    <row r="28" spans="1:14" x14ac:dyDescent="0.25">
      <c r="A28" s="31"/>
      <c r="B28" s="35"/>
      <c r="C28" s="33"/>
      <c r="D28" s="33"/>
      <c r="E28" s="33"/>
      <c r="F28" s="33"/>
      <c r="G28" s="33"/>
      <c r="H28" s="33"/>
      <c r="I28" s="33"/>
      <c r="J28" s="33"/>
      <c r="K28" s="33"/>
      <c r="L28" s="33"/>
      <c r="M28" s="36"/>
      <c r="N28" s="32"/>
    </row>
    <row r="29" spans="1:14" x14ac:dyDescent="0.25">
      <c r="A29" s="31"/>
      <c r="B29" s="194" t="s">
        <v>148</v>
      </c>
      <c r="C29" s="195"/>
      <c r="D29" s="195"/>
      <c r="E29" s="195"/>
      <c r="F29" s="195"/>
      <c r="G29" s="195"/>
      <c r="H29" s="195"/>
      <c r="I29" s="195"/>
      <c r="J29" s="195"/>
      <c r="K29" s="195"/>
      <c r="L29" s="195"/>
      <c r="M29" s="196"/>
      <c r="N29" s="32"/>
    </row>
    <row r="30" spans="1:14" x14ac:dyDescent="0.25">
      <c r="A30" s="31"/>
      <c r="B30" s="35"/>
      <c r="C30" s="33"/>
      <c r="D30" s="33"/>
      <c r="E30" s="33"/>
      <c r="F30" s="33"/>
      <c r="G30" s="33"/>
      <c r="H30" s="33"/>
      <c r="I30" s="33"/>
      <c r="J30" s="33"/>
      <c r="K30" s="33"/>
      <c r="L30" s="33"/>
      <c r="M30" s="36"/>
      <c r="N30" s="32"/>
    </row>
    <row r="31" spans="1:14" x14ac:dyDescent="0.25">
      <c r="A31" s="31"/>
      <c r="B31" s="11" t="s">
        <v>293</v>
      </c>
      <c r="C31" s="33"/>
      <c r="D31" s="33"/>
      <c r="E31" s="33"/>
      <c r="F31" s="33"/>
      <c r="G31" s="33"/>
      <c r="H31" s="33"/>
      <c r="I31" s="33"/>
      <c r="J31" s="33"/>
      <c r="K31" s="33"/>
      <c r="L31" s="33"/>
      <c r="M31" s="36"/>
      <c r="N31" s="32"/>
    </row>
    <row r="32" spans="1:14" x14ac:dyDescent="0.25">
      <c r="A32" s="31"/>
      <c r="B32" s="35"/>
      <c r="C32" s="33"/>
      <c r="D32" s="33"/>
      <c r="E32" s="33"/>
      <c r="F32" s="33"/>
      <c r="G32" s="33"/>
      <c r="H32" s="33"/>
      <c r="I32" s="33"/>
      <c r="J32" s="33"/>
      <c r="K32" s="33"/>
      <c r="L32" s="33"/>
      <c r="M32" s="36"/>
      <c r="N32" s="32"/>
    </row>
    <row r="33" spans="1:14" x14ac:dyDescent="0.25">
      <c r="A33" s="31"/>
      <c r="B33" s="168"/>
      <c r="C33" s="169"/>
      <c r="D33" s="169"/>
      <c r="E33" s="169"/>
      <c r="F33" s="169"/>
      <c r="G33" s="96" t="str">
        <f>IF(B33="","",CONCATENATE("Please Cc: ",B33,", when  you submit this workbook"))</f>
        <v/>
      </c>
      <c r="H33" s="33"/>
      <c r="I33" s="33"/>
      <c r="J33" s="33"/>
      <c r="K33" s="33"/>
      <c r="L33" s="33"/>
      <c r="M33" s="36"/>
      <c r="N33" s="32"/>
    </row>
    <row r="34" spans="1:14" x14ac:dyDescent="0.25">
      <c r="A34" s="31"/>
      <c r="B34" s="108"/>
      <c r="C34" s="106"/>
      <c r="D34" s="33"/>
      <c r="E34" s="33"/>
      <c r="F34" s="33"/>
      <c r="G34" s="33"/>
      <c r="H34" s="33"/>
      <c r="I34" s="33"/>
      <c r="J34" s="33"/>
      <c r="K34" s="33"/>
      <c r="L34" s="33"/>
      <c r="M34" s="36"/>
      <c r="N34" s="32"/>
    </row>
    <row r="35" spans="1:14" x14ac:dyDescent="0.25">
      <c r="A35" s="31"/>
      <c r="B35" s="215" t="s">
        <v>153</v>
      </c>
      <c r="C35" s="197"/>
      <c r="D35" s="197"/>
      <c r="E35" s="197"/>
      <c r="F35" s="197"/>
      <c r="G35" s="197"/>
      <c r="H35" s="197"/>
      <c r="I35" s="197"/>
      <c r="J35" s="197"/>
      <c r="K35" s="33"/>
      <c r="L35" s="33"/>
      <c r="M35" s="36"/>
      <c r="N35" s="32"/>
    </row>
    <row r="36" spans="1:14" ht="37.5" customHeight="1" x14ac:dyDescent="0.25">
      <c r="A36" s="31"/>
      <c r="B36" s="377"/>
      <c r="C36" s="336"/>
      <c r="D36" s="336"/>
      <c r="E36" s="336"/>
      <c r="F36" s="336"/>
      <c r="G36" s="336"/>
      <c r="H36" s="336"/>
      <c r="I36" s="336"/>
      <c r="J36" s="336"/>
      <c r="K36" s="336"/>
      <c r="L36" s="336"/>
      <c r="M36" s="378"/>
      <c r="N36" s="32"/>
    </row>
    <row r="37" spans="1:14" x14ac:dyDescent="0.25">
      <c r="A37" s="31"/>
      <c r="B37" s="35"/>
      <c r="C37" s="33"/>
      <c r="D37" s="33"/>
      <c r="E37" s="33"/>
      <c r="F37" s="33"/>
      <c r="G37" s="33"/>
      <c r="H37" s="33"/>
      <c r="I37" s="33"/>
      <c r="J37" s="33"/>
      <c r="K37" s="33"/>
      <c r="L37" s="33"/>
      <c r="M37" s="36"/>
      <c r="N37" s="32"/>
    </row>
    <row r="38" spans="1:14" x14ac:dyDescent="0.25">
      <c r="A38" s="31"/>
      <c r="B38" s="215" t="s">
        <v>347</v>
      </c>
      <c r="C38" s="197"/>
      <c r="D38" s="197"/>
      <c r="E38" s="197"/>
      <c r="F38" s="197"/>
      <c r="G38" s="197"/>
      <c r="H38" s="197"/>
      <c r="I38" s="197"/>
      <c r="J38" s="110"/>
      <c r="K38" s="33"/>
      <c r="L38" s="33"/>
      <c r="M38" s="36"/>
      <c r="N38" s="32"/>
    </row>
    <row r="39" spans="1:14" x14ac:dyDescent="0.25">
      <c r="A39" s="31"/>
      <c r="B39" s="35"/>
      <c r="C39" s="33"/>
      <c r="D39" s="33"/>
      <c r="E39" s="33"/>
      <c r="F39" s="33"/>
      <c r="G39" s="33"/>
      <c r="H39" s="33"/>
      <c r="I39" s="33"/>
      <c r="J39" s="33"/>
      <c r="K39" s="33"/>
      <c r="L39" s="33"/>
      <c r="M39" s="36"/>
      <c r="N39" s="32"/>
    </row>
    <row r="40" spans="1:14" ht="15" customHeight="1" x14ac:dyDescent="0.25">
      <c r="A40" s="31"/>
      <c r="B40" s="236" t="str">
        <f>HYPERLINK("#Instructions_Checklist!a1", "Please click here to return to the checklist")</f>
        <v>Please click here to return to the checklist</v>
      </c>
      <c r="C40" s="203"/>
      <c r="D40" s="203"/>
      <c r="E40" s="203"/>
      <c r="F40" s="203"/>
      <c r="G40" s="203"/>
      <c r="H40" s="203"/>
      <c r="I40" s="203"/>
      <c r="J40" s="203"/>
      <c r="K40" s="203"/>
      <c r="L40" s="203"/>
      <c r="M40" s="237"/>
      <c r="N40" s="32"/>
    </row>
    <row r="41" spans="1:14" ht="15.75" thickBot="1" x14ac:dyDescent="0.3">
      <c r="A41" s="31"/>
      <c r="B41" s="47"/>
      <c r="C41" s="48"/>
      <c r="D41" s="48"/>
      <c r="E41" s="48"/>
      <c r="F41" s="48"/>
      <c r="G41" s="48"/>
      <c r="H41" s="48"/>
      <c r="I41" s="48"/>
      <c r="J41" s="48"/>
      <c r="K41" s="48"/>
      <c r="L41" s="48"/>
      <c r="M41" s="49"/>
      <c r="N41" s="32"/>
    </row>
    <row r="42" spans="1:14" ht="15.75" thickBot="1" x14ac:dyDescent="0.3">
      <c r="A42" s="50"/>
      <c r="B42" s="51"/>
      <c r="C42" s="51"/>
      <c r="D42" s="51"/>
      <c r="E42" s="51"/>
      <c r="F42" s="51"/>
      <c r="G42" s="51"/>
      <c r="H42" s="51"/>
      <c r="I42" s="51"/>
      <c r="J42" s="51"/>
      <c r="K42" s="51"/>
      <c r="L42" s="51"/>
      <c r="M42" s="51"/>
      <c r="N42" s="52"/>
    </row>
    <row r="43" spans="1:14" hidden="1" x14ac:dyDescent="0.25"/>
    <row r="44" spans="1:14" hidden="1" x14ac:dyDescent="0.25"/>
    <row r="45" spans="1:14" hidden="1" x14ac:dyDescent="0.25"/>
    <row r="46" spans="1:14" hidden="1" x14ac:dyDescent="0.25"/>
    <row r="47" spans="1:14" hidden="1" x14ac:dyDescent="0.25"/>
    <row r="48" spans="1:14" hidden="1" x14ac:dyDescent="0.25"/>
    <row r="49" hidden="1" x14ac:dyDescent="0.25"/>
    <row r="50" hidden="1" x14ac:dyDescent="0.25"/>
    <row r="51" hidden="1" x14ac:dyDescent="0.25"/>
    <row r="52" hidden="1" x14ac:dyDescent="0.25"/>
  </sheetData>
  <sheetProtection sheet="1" formatRows="0"/>
  <mergeCells count="58">
    <mergeCell ref="C6:G6"/>
    <mergeCell ref="I6:J6"/>
    <mergeCell ref="K6:M7"/>
    <mergeCell ref="C7:G7"/>
    <mergeCell ref="B33:F33"/>
    <mergeCell ref="E9:H9"/>
    <mergeCell ref="J9:M9"/>
    <mergeCell ref="C11:E11"/>
    <mergeCell ref="H11:J11"/>
    <mergeCell ref="B12:D12"/>
    <mergeCell ref="E12:H12"/>
    <mergeCell ref="B14:C14"/>
    <mergeCell ref="D14:L14"/>
    <mergeCell ref="B15:C15"/>
    <mergeCell ref="D15:L15"/>
    <mergeCell ref="B18:C18"/>
    <mergeCell ref="B2:M2"/>
    <mergeCell ref="C4:G4"/>
    <mergeCell ref="H4:J4"/>
    <mergeCell ref="C5:G5"/>
    <mergeCell ref="I5:J5"/>
    <mergeCell ref="K5:M5"/>
    <mergeCell ref="D18:G18"/>
    <mergeCell ref="H18:I18"/>
    <mergeCell ref="J18:M18"/>
    <mergeCell ref="B19:C19"/>
    <mergeCell ref="D19:G19"/>
    <mergeCell ref="H19:I19"/>
    <mergeCell ref="J19:M19"/>
    <mergeCell ref="B20:C20"/>
    <mergeCell ref="D20:G20"/>
    <mergeCell ref="H20:I20"/>
    <mergeCell ref="J20:M20"/>
    <mergeCell ref="B21:C21"/>
    <mergeCell ref="D21:G21"/>
    <mergeCell ref="H21:I21"/>
    <mergeCell ref="J21:M21"/>
    <mergeCell ref="B24:C24"/>
    <mergeCell ref="D24:G24"/>
    <mergeCell ref="H24:I24"/>
    <mergeCell ref="J24:M24"/>
    <mergeCell ref="B25:C25"/>
    <mergeCell ref="D25:G25"/>
    <mergeCell ref="H25:I25"/>
    <mergeCell ref="J25:M25"/>
    <mergeCell ref="B26:C26"/>
    <mergeCell ref="D26:G26"/>
    <mergeCell ref="H26:I26"/>
    <mergeCell ref="J26:M26"/>
    <mergeCell ref="B27:C27"/>
    <mergeCell ref="D27:G27"/>
    <mergeCell ref="H27:I27"/>
    <mergeCell ref="J27:M27"/>
    <mergeCell ref="B35:J35"/>
    <mergeCell ref="B36:M36"/>
    <mergeCell ref="B38:I38"/>
    <mergeCell ref="B40:M40"/>
    <mergeCell ref="B29:M29"/>
  </mergeCells>
  <conditionalFormatting sqref="E9">
    <cfRule type="notContainsText" dxfId="25" priority="47" operator="notContains" text="*">
      <formula>ISERROR(SEARCH("*",E9))</formula>
    </cfRule>
  </conditionalFormatting>
  <conditionalFormatting sqref="J9">
    <cfRule type="notContainsText" dxfId="24" priority="46" operator="notContains" text="*">
      <formula>ISERROR(SEARCH("*",J9))</formula>
    </cfRule>
  </conditionalFormatting>
  <conditionalFormatting sqref="C11">
    <cfRule type="notContainsText" dxfId="23" priority="44" operator="notContains" text="*">
      <formula>ISERROR(SEARCH("*",C11))</formula>
    </cfRule>
  </conditionalFormatting>
  <conditionalFormatting sqref="E12">
    <cfRule type="notContainsText" dxfId="22" priority="45" operator="notContains" text="*">
      <formula>ISERROR(SEARCH("*",E12))</formula>
    </cfRule>
  </conditionalFormatting>
  <conditionalFormatting sqref="H11">
    <cfRule type="notContainsText" dxfId="21" priority="43" operator="notContains" text="*">
      <formula>ISERROR(SEARCH("*",H11))</formula>
    </cfRule>
  </conditionalFormatting>
  <conditionalFormatting sqref="D14">
    <cfRule type="notContainsText" dxfId="20" priority="42" operator="notContains" text="*">
      <formula>ISERROR(SEARCH("*",D14))</formula>
    </cfRule>
  </conditionalFormatting>
  <conditionalFormatting sqref="D15">
    <cfRule type="notContainsText" dxfId="19" priority="41" operator="notContains" text="*">
      <formula>ISERROR(SEARCH("*",D15))</formula>
    </cfRule>
  </conditionalFormatting>
  <conditionalFormatting sqref="D18">
    <cfRule type="notContainsText" dxfId="18" priority="40" operator="notContains" text="*">
      <formula>ISERROR(SEARCH("*",D18))</formula>
    </cfRule>
  </conditionalFormatting>
  <conditionalFormatting sqref="D19">
    <cfRule type="notContainsText" dxfId="17" priority="39" operator="notContains" text="*">
      <formula>ISERROR(SEARCH("*",D19))</formula>
    </cfRule>
  </conditionalFormatting>
  <conditionalFormatting sqref="D20">
    <cfRule type="notContainsText" dxfId="16" priority="38" operator="notContains" text="*">
      <formula>ISERROR(SEARCH("*",D20))</formula>
    </cfRule>
  </conditionalFormatting>
  <conditionalFormatting sqref="D21">
    <cfRule type="notContainsText" dxfId="15" priority="37" operator="notContains" text="*">
      <formula>ISERROR(SEARCH("*",D21))</formula>
    </cfRule>
  </conditionalFormatting>
  <conditionalFormatting sqref="J18">
    <cfRule type="notContainsText" dxfId="14" priority="36" operator="notContains" text="*">
      <formula>ISERROR(SEARCH("*",J18))</formula>
    </cfRule>
  </conditionalFormatting>
  <conditionalFormatting sqref="J19">
    <cfRule type="notContainsText" dxfId="13" priority="35" operator="notContains" text="*">
      <formula>ISERROR(SEARCH("*",J19))</formula>
    </cfRule>
  </conditionalFormatting>
  <conditionalFormatting sqref="J20">
    <cfRule type="notContainsText" dxfId="12" priority="34" operator="notContains" text="*">
      <formula>ISERROR(SEARCH("*",J20))</formula>
    </cfRule>
  </conditionalFormatting>
  <conditionalFormatting sqref="J21">
    <cfRule type="notContainsText" dxfId="11" priority="33" operator="notContains" text="*">
      <formula>ISERROR(SEARCH("*",J21))</formula>
    </cfRule>
  </conditionalFormatting>
  <conditionalFormatting sqref="D24">
    <cfRule type="notContainsText" dxfId="10" priority="32" operator="notContains" text="*">
      <formula>ISERROR(SEARCH("*",D24))</formula>
    </cfRule>
  </conditionalFormatting>
  <conditionalFormatting sqref="D25">
    <cfRule type="notContainsText" dxfId="9" priority="31" operator="notContains" text="*">
      <formula>ISERROR(SEARCH("*",D25))</formula>
    </cfRule>
  </conditionalFormatting>
  <conditionalFormatting sqref="D26">
    <cfRule type="notContainsText" dxfId="8" priority="30" operator="notContains" text="*">
      <formula>ISERROR(SEARCH("*",D26))</formula>
    </cfRule>
  </conditionalFormatting>
  <conditionalFormatting sqref="D27">
    <cfRule type="notContainsText" dxfId="7" priority="29" operator="notContains" text="*">
      <formula>ISERROR(SEARCH("*",D27))</formula>
    </cfRule>
  </conditionalFormatting>
  <conditionalFormatting sqref="J24">
    <cfRule type="notContainsText" dxfId="6" priority="28" operator="notContains" text="*">
      <formula>ISERROR(SEARCH("*",J24))</formula>
    </cfRule>
  </conditionalFormatting>
  <conditionalFormatting sqref="J25">
    <cfRule type="notContainsText" dxfId="5" priority="27" operator="notContains" text="*">
      <formula>ISERROR(SEARCH("*",J25))</formula>
    </cfRule>
  </conditionalFormatting>
  <conditionalFormatting sqref="J26">
    <cfRule type="notContainsText" dxfId="4" priority="26" operator="notContains" text="*">
      <formula>ISERROR(SEARCH("*",J26))</formula>
    </cfRule>
  </conditionalFormatting>
  <conditionalFormatting sqref="J27">
    <cfRule type="notContainsText" dxfId="3" priority="25" operator="notContains" text="*">
      <formula>ISERROR(SEARCH("*",J27))</formula>
    </cfRule>
  </conditionalFormatting>
  <conditionalFormatting sqref="B36">
    <cfRule type="notContainsText" dxfId="2" priority="14" operator="notContains" text="*">
      <formula>ISERROR(SEARCH("*",B36))</formula>
    </cfRule>
  </conditionalFormatting>
  <conditionalFormatting sqref="J38">
    <cfRule type="notContainsText" dxfId="1" priority="13" operator="notContains" text="*">
      <formula>ISERROR(SEARCH("*",J38))</formula>
    </cfRule>
  </conditionalFormatting>
  <conditionalFormatting sqref="B33">
    <cfRule type="notContainsText" dxfId="0" priority="1" operator="notContains" text="*">
      <formula>ISERROR(SEARCH("*",B33))</formula>
    </cfRule>
  </conditionalFormatting>
  <dataValidations count="1">
    <dataValidation type="list" allowBlank="1" showInputMessage="1" showErrorMessage="1" sqref="J38">
      <formula1>"Yes,No"</formula1>
    </dataValidation>
  </dataValidations>
  <pageMargins left="0.7" right="0.7" top="0.75" bottom="0.75" header="0.3" footer="0.3"/>
  <pageSetup scale="7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48576" workbookViewId="0"/>
  </sheetViews>
  <sheetFormatPr defaultRowHeight="15" zeroHeight="1" x14ac:dyDescent="0.25"/>
  <sheetData>
    <row r="1" hidden="1" x14ac:dyDescent="0.25"/>
  </sheetData>
  <sheetProtection sheet="1" formatRow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5"/>
  <sheetViews>
    <sheetView showGridLines="0" topLeftCell="A46" zoomScaleNormal="100" workbookViewId="0">
      <selection activeCell="H34" sqref="H34:J34"/>
    </sheetView>
  </sheetViews>
  <sheetFormatPr defaultColWidth="0" defaultRowHeight="15" zeroHeight="1" x14ac:dyDescent="0.25"/>
  <cols>
    <col min="1" max="1" width="3.28515625" style="35" customWidth="1"/>
    <col min="2" max="2" width="44.7109375" style="33" customWidth="1"/>
    <col min="3" max="4" width="9.140625" style="33" customWidth="1"/>
    <col min="5" max="5" width="11.5703125" style="33" customWidth="1"/>
    <col min="6" max="6" width="2" style="33" customWidth="1"/>
    <col min="7" max="7" width="18.85546875" style="33" customWidth="1"/>
    <col min="8" max="8" width="7.85546875" style="33" customWidth="1"/>
    <col min="9" max="10" width="9.140625" style="33" customWidth="1"/>
    <col min="11" max="11" width="6.140625" style="33" customWidth="1"/>
    <col min="12" max="12" width="9.140625" style="33" customWidth="1"/>
    <col min="13" max="13" width="3.28515625" style="33" customWidth="1"/>
    <col min="14" max="15" width="9.140625" style="33" hidden="1" customWidth="1"/>
    <col min="16" max="16" width="22" style="33" hidden="1" customWidth="1"/>
    <col min="17" max="17" width="5.7109375" style="33" hidden="1" customWidth="1"/>
    <col min="18" max="19" width="9.140625" style="33" hidden="1" customWidth="1"/>
    <col min="20" max="20" width="23.42578125" style="33" hidden="1" customWidth="1"/>
    <col min="21" max="16384" width="9.140625" style="33" hidden="1"/>
  </cols>
  <sheetData>
    <row r="1" spans="1:22" s="30" customFormat="1" ht="15.75" thickBot="1" x14ac:dyDescent="0.3">
      <c r="A1" s="27"/>
      <c r="B1" s="28"/>
      <c r="C1" s="28"/>
      <c r="D1" s="28"/>
      <c r="E1" s="28"/>
      <c r="F1" s="28"/>
      <c r="G1" s="28"/>
      <c r="H1" s="28"/>
      <c r="I1" s="28"/>
      <c r="J1" s="28"/>
      <c r="K1" s="28"/>
      <c r="L1" s="28"/>
      <c r="M1" s="28"/>
    </row>
    <row r="2" spans="1:22" ht="49.5" customHeight="1" x14ac:dyDescent="0.25">
      <c r="A2" s="31"/>
      <c r="B2" s="130" t="s">
        <v>0</v>
      </c>
      <c r="C2" s="131"/>
      <c r="D2" s="131"/>
      <c r="E2" s="131"/>
      <c r="F2" s="131"/>
      <c r="G2" s="131"/>
      <c r="H2" s="131"/>
      <c r="I2" s="131"/>
      <c r="J2" s="131"/>
      <c r="K2" s="131"/>
      <c r="L2" s="132"/>
      <c r="M2" s="54"/>
      <c r="P2" s="33" t="s">
        <v>15</v>
      </c>
      <c r="Q2" s="33" t="s">
        <v>16</v>
      </c>
      <c r="R2" s="33" t="s">
        <v>17</v>
      </c>
      <c r="S2" s="33" t="s">
        <v>18</v>
      </c>
      <c r="T2" s="33" t="s">
        <v>48</v>
      </c>
      <c r="U2" s="33" t="s">
        <v>49</v>
      </c>
      <c r="V2" s="33" t="s">
        <v>49</v>
      </c>
    </row>
    <row r="3" spans="1:22" ht="15.75" x14ac:dyDescent="0.25">
      <c r="A3" s="31"/>
      <c r="B3" s="2" t="s">
        <v>154</v>
      </c>
      <c r="C3" s="1"/>
      <c r="D3" s="1"/>
      <c r="E3" s="1"/>
      <c r="F3" s="1"/>
      <c r="G3" s="1"/>
      <c r="H3" s="1"/>
      <c r="I3" s="1"/>
      <c r="J3" s="1"/>
      <c r="K3" s="1"/>
      <c r="L3" s="3"/>
      <c r="M3" s="54"/>
      <c r="P3" s="33" t="s">
        <v>35</v>
      </c>
      <c r="Q3" s="33" t="s">
        <v>25</v>
      </c>
      <c r="R3" s="33" t="s">
        <v>38</v>
      </c>
      <c r="S3" s="33" t="s">
        <v>226</v>
      </c>
      <c r="T3" s="38" t="str">
        <f>IF($C$34=P3,IF(Addendum_1!$B$71="",CONCATENATE(U3,V3),2),"")</f>
        <v/>
      </c>
      <c r="U3" s="33" t="str">
        <f>IF(AND($C$34=P3,$H$34="Human Participants"),1,"")</f>
        <v/>
      </c>
      <c r="V3" s="33" t="str">
        <f>IF(AND($C$34=P3,$H$34="Non-Human Subjects"),2,"")</f>
        <v/>
      </c>
    </row>
    <row r="4" spans="1:22" ht="6.95" customHeight="1" x14ac:dyDescent="0.25">
      <c r="A4" s="31"/>
      <c r="B4" s="35"/>
      <c r="C4" s="23"/>
      <c r="D4" s="23"/>
      <c r="E4" s="23"/>
      <c r="F4" s="23"/>
      <c r="G4" s="23"/>
      <c r="H4" s="23"/>
      <c r="I4" s="23"/>
      <c r="J4" s="23"/>
      <c r="K4" s="23"/>
      <c r="L4" s="61"/>
      <c r="M4" s="54"/>
    </row>
    <row r="5" spans="1:22" x14ac:dyDescent="0.25">
      <c r="A5" s="31"/>
      <c r="B5" s="67" t="s">
        <v>1</v>
      </c>
      <c r="C5" s="164"/>
      <c r="D5" s="164"/>
      <c r="E5" s="164"/>
      <c r="F5" s="164"/>
      <c r="G5" s="164"/>
      <c r="H5" s="190" t="str">
        <f ca="1">CONCATENATE("(Today's date is: ",TEXT(TODAY(),"MMM DD, YYYY"),")")</f>
        <v>(Today's date is: Jun 17, 2024)</v>
      </c>
      <c r="I5" s="190"/>
      <c r="J5" s="190"/>
      <c r="K5" s="190"/>
      <c r="L5" s="191"/>
      <c r="M5" s="54"/>
      <c r="T5" s="38"/>
    </row>
    <row r="6" spans="1:22" x14ac:dyDescent="0.25">
      <c r="A6" s="31"/>
      <c r="B6" s="171" t="s">
        <v>2</v>
      </c>
      <c r="C6" s="172"/>
      <c r="D6" s="172"/>
      <c r="E6" s="172"/>
      <c r="F6" s="172"/>
      <c r="G6" s="172"/>
      <c r="H6" s="172"/>
      <c r="I6" s="172"/>
      <c r="J6" s="172"/>
      <c r="K6" s="172"/>
      <c r="L6" s="173"/>
      <c r="M6" s="54"/>
      <c r="P6" s="33" t="s">
        <v>36</v>
      </c>
      <c r="Q6" s="33" t="s">
        <v>33</v>
      </c>
      <c r="R6" s="33" t="s">
        <v>39</v>
      </c>
      <c r="S6" s="33" t="s">
        <v>295</v>
      </c>
      <c r="T6" s="38" t="str">
        <f>IF($C$34=P6,IF(Addendum_1!$B$71="",CONCATENATE(U6,V6),2),"")</f>
        <v/>
      </c>
      <c r="U6" s="33" t="str">
        <f>IF(AND($C$34=P6,$H$34="Human Participants"),1,"")</f>
        <v/>
      </c>
      <c r="V6" s="33" t="str">
        <f>IF(AND($C$34=P6,$H$34="Non-Human Subjects"),2,"")</f>
        <v/>
      </c>
    </row>
    <row r="7" spans="1:22" x14ac:dyDescent="0.25">
      <c r="A7" s="31"/>
      <c r="B7" s="171"/>
      <c r="C7" s="172"/>
      <c r="D7" s="172"/>
      <c r="E7" s="172"/>
      <c r="F7" s="172"/>
      <c r="G7" s="172"/>
      <c r="H7" s="172"/>
      <c r="I7" s="172"/>
      <c r="J7" s="172"/>
      <c r="K7" s="172"/>
      <c r="L7" s="173"/>
      <c r="M7" s="54"/>
      <c r="P7" s="33" t="s">
        <v>37</v>
      </c>
      <c r="Q7" s="33" t="s">
        <v>33</v>
      </c>
      <c r="R7" s="33" t="s">
        <v>40</v>
      </c>
      <c r="S7" s="33" t="s">
        <v>220</v>
      </c>
      <c r="T7" s="38" t="str">
        <f>IF($C$34=P7,IF(Addendum_1!$B$71="",CONCATENATE(U7,V7),2),"")</f>
        <v/>
      </c>
      <c r="U7" s="33" t="str">
        <f>IF(AND($C$34=P7,$H$34="Human Participants"),1,"")</f>
        <v/>
      </c>
      <c r="V7" s="33" t="str">
        <f>IF(AND($C$34=P7,$H$34="Non-Human Subjects"),2,"")</f>
        <v/>
      </c>
    </row>
    <row r="8" spans="1:22" x14ac:dyDescent="0.25">
      <c r="A8" s="31"/>
      <c r="B8" s="68" t="s">
        <v>3</v>
      </c>
      <c r="C8" s="160"/>
      <c r="D8" s="160"/>
      <c r="E8" s="160"/>
      <c r="F8" s="160"/>
      <c r="G8" s="160"/>
      <c r="H8" s="160"/>
      <c r="I8" s="160"/>
      <c r="J8" s="160"/>
      <c r="K8" s="160"/>
      <c r="L8" s="174"/>
      <c r="M8" s="54"/>
      <c r="P8" s="33" t="s">
        <v>19</v>
      </c>
      <c r="Q8" s="33" t="s">
        <v>26</v>
      </c>
      <c r="R8" s="33" t="s">
        <v>274</v>
      </c>
      <c r="S8" s="44" t="s">
        <v>221</v>
      </c>
      <c r="T8" s="38" t="str">
        <f>IF(AND(Addendum_1!B71="",C34=P8),1,IF(AND(Addendum_1!B71="-Please click here and complete Addendum 2, Addendum 1 is for Human Participants only-",C34=P8),2,""))</f>
        <v/>
      </c>
    </row>
    <row r="9" spans="1:22" ht="6.95" customHeight="1" x14ac:dyDescent="0.25">
      <c r="A9" s="31"/>
      <c r="B9" s="35"/>
      <c r="C9" s="23"/>
      <c r="D9" s="23"/>
      <c r="E9" s="23"/>
      <c r="F9" s="23"/>
      <c r="G9" s="23"/>
      <c r="H9" s="23"/>
      <c r="I9" s="23"/>
      <c r="J9" s="23"/>
      <c r="K9" s="23"/>
      <c r="L9" s="61"/>
      <c r="M9" s="54"/>
      <c r="P9" s="33" t="s">
        <v>20</v>
      </c>
      <c r="Q9" s="33" t="s">
        <v>27</v>
      </c>
      <c r="R9" s="33" t="s">
        <v>273</v>
      </c>
      <c r="S9" s="44" t="s">
        <v>44</v>
      </c>
      <c r="T9" s="38" t="str">
        <f>IF(C34=P9,2,"")</f>
        <v/>
      </c>
    </row>
    <row r="10" spans="1:22" x14ac:dyDescent="0.25">
      <c r="A10" s="31"/>
      <c r="B10" s="68" t="s">
        <v>4</v>
      </c>
      <c r="C10" s="175"/>
      <c r="D10" s="188"/>
      <c r="E10" s="188"/>
      <c r="F10" s="188"/>
      <c r="G10" s="188"/>
      <c r="H10" s="188"/>
      <c r="I10" s="188"/>
      <c r="J10" s="188"/>
      <c r="K10" s="188"/>
      <c r="L10" s="189"/>
      <c r="M10" s="54"/>
      <c r="P10" s="33" t="s">
        <v>21</v>
      </c>
      <c r="Q10" s="33" t="s">
        <v>28</v>
      </c>
      <c r="R10" s="33" t="s">
        <v>41</v>
      </c>
      <c r="S10" s="44" t="s">
        <v>222</v>
      </c>
      <c r="T10" s="38" t="str">
        <f>IF(C34=P10,3,"")</f>
        <v/>
      </c>
    </row>
    <row r="11" spans="1:22" ht="6.95" customHeight="1" x14ac:dyDescent="0.25">
      <c r="A11" s="31"/>
      <c r="B11" s="35"/>
      <c r="C11" s="23"/>
      <c r="D11" s="23"/>
      <c r="E11" s="23"/>
      <c r="F11" s="23"/>
      <c r="G11" s="23"/>
      <c r="H11" s="23"/>
      <c r="I11" s="23"/>
      <c r="J11" s="23"/>
      <c r="K11" s="23"/>
      <c r="L11" s="61"/>
      <c r="M11" s="54"/>
      <c r="P11" s="33" t="s">
        <v>22</v>
      </c>
      <c r="Q11" s="33" t="s">
        <v>29</v>
      </c>
      <c r="R11" s="33" t="s">
        <v>42</v>
      </c>
      <c r="S11" s="44" t="s">
        <v>45</v>
      </c>
      <c r="T11" s="38" t="str">
        <f>IF(C34=P11,4,"")</f>
        <v/>
      </c>
    </row>
    <row r="12" spans="1:22" x14ac:dyDescent="0.25">
      <c r="A12" s="31"/>
      <c r="B12" s="68" t="s">
        <v>5</v>
      </c>
      <c r="C12" s="160"/>
      <c r="D12" s="160"/>
      <c r="E12" s="160"/>
      <c r="F12" s="160"/>
      <c r="G12" s="160"/>
      <c r="H12" s="160"/>
      <c r="I12" s="160"/>
      <c r="J12" s="160"/>
      <c r="K12" s="160"/>
      <c r="L12" s="174"/>
      <c r="M12" s="54"/>
      <c r="P12" s="33" t="s">
        <v>23</v>
      </c>
      <c r="Q12" s="33" t="s">
        <v>30</v>
      </c>
      <c r="R12" s="33" t="s">
        <v>219</v>
      </c>
      <c r="S12" s="44" t="s">
        <v>223</v>
      </c>
      <c r="T12" s="38" t="str">
        <f t="shared" ref="T12" si="0">CONCATENATE(U12,V12)</f>
        <v/>
      </c>
      <c r="U12" s="33" t="str">
        <f>IF(AND($C$34=P12,$H$35="Providing Services"),5,"")</f>
        <v/>
      </c>
      <c r="V12" s="33" t="str">
        <f>IF(AND($C$34=P12,$H$35="Obtaining Services"),9,"")</f>
        <v/>
      </c>
    </row>
    <row r="13" spans="1:22" x14ac:dyDescent="0.25">
      <c r="A13" s="31"/>
      <c r="B13" s="35"/>
      <c r="L13" s="36"/>
      <c r="M13" s="54"/>
      <c r="P13" s="33" t="s">
        <v>14</v>
      </c>
      <c r="Q13" s="33" t="s">
        <v>31</v>
      </c>
      <c r="R13" s="33" t="s">
        <v>43</v>
      </c>
      <c r="S13" s="44" t="s">
        <v>260</v>
      </c>
      <c r="T13" s="38"/>
    </row>
    <row r="14" spans="1:22" ht="30" customHeight="1" x14ac:dyDescent="0.25">
      <c r="A14" s="31"/>
      <c r="B14" s="165" t="s">
        <v>247</v>
      </c>
      <c r="C14" s="166"/>
      <c r="D14" s="166"/>
      <c r="E14" s="166"/>
      <c r="F14" s="166"/>
      <c r="G14" s="166"/>
      <c r="H14" s="166"/>
      <c r="I14" s="166"/>
      <c r="J14" s="166"/>
      <c r="K14" s="166"/>
      <c r="L14" s="167"/>
      <c r="M14" s="54"/>
      <c r="P14" s="33" t="s">
        <v>24</v>
      </c>
      <c r="Q14" s="33" t="s">
        <v>32</v>
      </c>
      <c r="R14" s="33" t="s">
        <v>34</v>
      </c>
      <c r="S14" s="44" t="s">
        <v>46</v>
      </c>
      <c r="T14" s="38" t="str">
        <f>IF($C$34=P14,IF(Addendum_1!$B$71="",CONCATENATE(U14,V14),2),"")</f>
        <v/>
      </c>
      <c r="U14" s="33" t="str">
        <f>IF(AND($C$34=P14,$H$34="Human Participants"),1,"")</f>
        <v/>
      </c>
      <c r="V14" s="33" t="str">
        <f>IF(AND($C$34=P14,$H$34="Non-Human Subjects"),2,"")</f>
        <v/>
      </c>
    </row>
    <row r="15" spans="1:22" ht="24.75" customHeight="1" x14ac:dyDescent="0.25">
      <c r="A15" s="31"/>
      <c r="B15" s="168"/>
      <c r="C15" s="169"/>
      <c r="D15" s="169"/>
      <c r="E15" s="169"/>
      <c r="F15" s="169"/>
      <c r="G15" s="169"/>
      <c r="H15" s="169"/>
      <c r="I15" s="169"/>
      <c r="J15" s="169"/>
      <c r="K15" s="169"/>
      <c r="L15" s="170"/>
      <c r="M15" s="54"/>
      <c r="P15" s="119" t="s">
        <v>330</v>
      </c>
      <c r="Q15" s="119" t="s">
        <v>340</v>
      </c>
      <c r="R15" s="119" t="s">
        <v>342</v>
      </c>
      <c r="S15" s="119" t="s">
        <v>341</v>
      </c>
      <c r="T15" s="113" t="str">
        <f>IF(C34=P15,7,"")</f>
        <v/>
      </c>
    </row>
    <row r="16" spans="1:22" ht="6.95" customHeight="1" x14ac:dyDescent="0.25">
      <c r="A16" s="31"/>
      <c r="B16" s="35"/>
      <c r="C16" s="23"/>
      <c r="D16" s="23"/>
      <c r="E16" s="23"/>
      <c r="F16" s="23"/>
      <c r="G16" s="23"/>
      <c r="H16" s="23"/>
      <c r="I16" s="23"/>
      <c r="J16" s="23"/>
      <c r="K16" s="23"/>
      <c r="L16" s="61"/>
      <c r="M16" s="54"/>
      <c r="T16" s="38"/>
    </row>
    <row r="17" spans="1:20" ht="24.75" customHeight="1" x14ac:dyDescent="0.25">
      <c r="A17" s="31"/>
      <c r="B17" s="168"/>
      <c r="C17" s="169"/>
      <c r="D17" s="169"/>
      <c r="E17" s="169"/>
      <c r="F17" s="169"/>
      <c r="G17" s="169"/>
      <c r="H17" s="169"/>
      <c r="I17" s="169"/>
      <c r="J17" s="169"/>
      <c r="K17" s="169"/>
      <c r="L17" s="170"/>
      <c r="M17" s="54"/>
      <c r="T17" s="38"/>
    </row>
    <row r="18" spans="1:20" ht="6.95" customHeight="1" x14ac:dyDescent="0.25">
      <c r="A18" s="31"/>
      <c r="B18" s="35"/>
      <c r="C18" s="23"/>
      <c r="D18" s="23"/>
      <c r="E18" s="23"/>
      <c r="F18" s="23"/>
      <c r="G18" s="23"/>
      <c r="H18" s="23"/>
      <c r="I18" s="23"/>
      <c r="J18" s="23"/>
      <c r="K18" s="23"/>
      <c r="L18" s="61"/>
      <c r="M18" s="54"/>
    </row>
    <row r="19" spans="1:20" ht="24.75" customHeight="1" x14ac:dyDescent="0.25">
      <c r="A19" s="31"/>
      <c r="B19" s="168"/>
      <c r="C19" s="169"/>
      <c r="D19" s="169"/>
      <c r="E19" s="169"/>
      <c r="F19" s="169"/>
      <c r="G19" s="169"/>
      <c r="H19" s="169"/>
      <c r="I19" s="169"/>
      <c r="J19" s="169"/>
      <c r="K19" s="169"/>
      <c r="L19" s="170"/>
      <c r="M19" s="54"/>
    </row>
    <row r="20" spans="1:20" x14ac:dyDescent="0.25">
      <c r="A20" s="31"/>
      <c r="B20" s="35"/>
      <c r="L20" s="36"/>
      <c r="M20" s="54"/>
    </row>
    <row r="21" spans="1:20" x14ac:dyDescent="0.25">
      <c r="A21" s="31"/>
      <c r="B21" s="171" t="s">
        <v>216</v>
      </c>
      <c r="C21" s="172"/>
      <c r="D21" s="172"/>
      <c r="E21" s="172"/>
      <c r="F21" s="172"/>
      <c r="G21" s="172"/>
      <c r="H21" s="172"/>
      <c r="I21" s="172"/>
      <c r="J21" s="172"/>
      <c r="K21" s="172"/>
      <c r="L21" s="173"/>
      <c r="M21" s="54"/>
    </row>
    <row r="22" spans="1:20" x14ac:dyDescent="0.25">
      <c r="A22" s="31"/>
      <c r="B22" s="69" t="s">
        <v>10</v>
      </c>
      <c r="C22" s="160"/>
      <c r="D22" s="160"/>
      <c r="E22" s="160"/>
      <c r="F22" s="160"/>
      <c r="G22" s="160"/>
      <c r="H22" s="160"/>
      <c r="I22" s="160"/>
      <c r="J22" s="160"/>
      <c r="K22" s="160"/>
      <c r="L22" s="174"/>
      <c r="M22" s="54"/>
    </row>
    <row r="23" spans="1:20" ht="6.95" customHeight="1" x14ac:dyDescent="0.25">
      <c r="A23" s="31"/>
      <c r="B23" s="69"/>
      <c r="C23" s="23"/>
      <c r="D23" s="23"/>
      <c r="E23" s="23"/>
      <c r="F23" s="23"/>
      <c r="G23" s="23"/>
      <c r="H23" s="23"/>
      <c r="I23" s="23"/>
      <c r="J23" s="23"/>
      <c r="K23" s="23"/>
      <c r="L23" s="61"/>
      <c r="M23" s="54"/>
    </row>
    <row r="24" spans="1:20" x14ac:dyDescent="0.25">
      <c r="A24" s="31"/>
      <c r="B24" s="69" t="s">
        <v>248</v>
      </c>
      <c r="C24" s="160"/>
      <c r="D24" s="160"/>
      <c r="E24" s="160"/>
      <c r="F24" s="160"/>
      <c r="G24" s="160"/>
      <c r="H24" s="82"/>
      <c r="I24" s="82"/>
      <c r="J24" s="82"/>
      <c r="K24" s="82"/>
      <c r="L24" s="83"/>
      <c r="M24" s="54"/>
    </row>
    <row r="25" spans="1:20" ht="6.95" customHeight="1" x14ac:dyDescent="0.25">
      <c r="A25" s="31"/>
      <c r="B25" s="69"/>
      <c r="C25" s="23"/>
      <c r="D25" s="23"/>
      <c r="E25" s="23"/>
      <c r="F25" s="23"/>
      <c r="G25" s="23"/>
      <c r="H25" s="23"/>
      <c r="I25" s="23"/>
      <c r="J25" s="23"/>
      <c r="K25" s="23"/>
      <c r="L25" s="61"/>
      <c r="M25" s="54"/>
    </row>
    <row r="26" spans="1:20" x14ac:dyDescent="0.25">
      <c r="A26" s="31"/>
      <c r="B26" s="69" t="s">
        <v>13</v>
      </c>
      <c r="C26" s="175"/>
      <c r="D26" s="160"/>
      <c r="E26" s="160"/>
      <c r="F26" s="160"/>
      <c r="G26" s="160"/>
      <c r="H26" s="70" t="s">
        <v>217</v>
      </c>
      <c r="I26" s="180"/>
      <c r="J26" s="180"/>
      <c r="K26" s="180"/>
      <c r="L26" s="71"/>
      <c r="M26" s="54"/>
    </row>
    <row r="27" spans="1:20" ht="6.95" customHeight="1" x14ac:dyDescent="0.25">
      <c r="A27" s="31"/>
      <c r="B27" s="35"/>
      <c r="L27" s="36"/>
      <c r="M27" s="54"/>
    </row>
    <row r="28" spans="1:20" x14ac:dyDescent="0.25">
      <c r="A28" s="31"/>
      <c r="B28" s="69" t="s">
        <v>268</v>
      </c>
      <c r="C28" s="160"/>
      <c r="D28" s="160"/>
      <c r="E28" s="160"/>
      <c r="F28" s="160"/>
      <c r="G28" s="160"/>
      <c r="L28" s="36"/>
      <c r="M28" s="54"/>
    </row>
    <row r="29" spans="1:20" ht="29.25" customHeight="1" x14ac:dyDescent="0.25">
      <c r="A29" s="31"/>
      <c r="B29" s="35"/>
      <c r="L29" s="36"/>
      <c r="M29" s="54"/>
    </row>
    <row r="30" spans="1:20" x14ac:dyDescent="0.25">
      <c r="A30" s="31"/>
      <c r="B30" s="92" t="s">
        <v>287</v>
      </c>
      <c r="C30" s="160"/>
      <c r="D30" s="160"/>
      <c r="E30" s="160"/>
      <c r="G30" s="92" t="s">
        <v>286</v>
      </c>
      <c r="H30" s="160"/>
      <c r="I30" s="160"/>
      <c r="J30" s="160"/>
      <c r="L30" s="36"/>
      <c r="M30" s="54"/>
    </row>
    <row r="31" spans="1:20" ht="6.95" customHeight="1" x14ac:dyDescent="0.25">
      <c r="A31" s="31"/>
      <c r="L31" s="61"/>
      <c r="M31" s="54"/>
    </row>
    <row r="32" spans="1:20" x14ac:dyDescent="0.25">
      <c r="A32" s="31"/>
      <c r="B32" s="92" t="s">
        <v>289</v>
      </c>
      <c r="C32" s="160"/>
      <c r="D32" s="160"/>
      <c r="E32" s="160"/>
      <c r="G32" s="92" t="s">
        <v>288</v>
      </c>
      <c r="H32" s="160"/>
      <c r="I32" s="160"/>
      <c r="J32" s="160"/>
      <c r="L32" s="36"/>
      <c r="M32" s="54"/>
    </row>
    <row r="33" spans="1:13" x14ac:dyDescent="0.25">
      <c r="A33" s="31"/>
      <c r="B33" s="35"/>
      <c r="L33" s="36"/>
      <c r="M33" s="54"/>
    </row>
    <row r="34" spans="1:13" x14ac:dyDescent="0.25">
      <c r="A34" s="31"/>
      <c r="B34" s="93" t="s">
        <v>254</v>
      </c>
      <c r="C34" s="160"/>
      <c r="D34" s="160"/>
      <c r="E34" s="160"/>
      <c r="G34" s="38" t="str">
        <f>IF(C34="Award (incoming)","Type? (Dropdown)",IF(C34="Award (outgoing)","Type? (Dropdown)",IF(C34="Sub award (incoming)","Type? (Dropdown)",IF(C34="Sub award (outgoing)","Type? (Dropdown)",IF(C34="Intellectual Property","Type? (Dropdown)","")))))</f>
        <v/>
      </c>
      <c r="H34" s="160"/>
      <c r="I34" s="160"/>
      <c r="J34" s="160"/>
      <c r="L34" s="36"/>
      <c r="M34" s="54"/>
    </row>
    <row r="35" spans="1:13" x14ac:dyDescent="0.25">
      <c r="A35" s="31"/>
      <c r="B35" s="72"/>
      <c r="C35" s="38"/>
      <c r="D35" s="38"/>
      <c r="E35" s="38"/>
      <c r="G35" s="38" t="str">
        <f>IF(C34="Service Provider","Type? (Dropdown)","")</f>
        <v/>
      </c>
      <c r="H35" s="160"/>
      <c r="I35" s="160"/>
      <c r="J35" s="160"/>
      <c r="L35" s="36"/>
      <c r="M35" s="54"/>
    </row>
    <row r="36" spans="1:13" ht="60.75" customHeight="1" x14ac:dyDescent="0.25">
      <c r="A36" s="31"/>
      <c r="B36" s="42" t="s">
        <v>218</v>
      </c>
      <c r="C36" s="182" t="str">
        <f>IF(C34="","",CONCATENATE(VLOOKUP(C34,P3:R16,2,FALSE), " - ",VLOOKUP(C34,P3:R16,3,FALSE)))</f>
        <v/>
      </c>
      <c r="D36" s="182"/>
      <c r="E36" s="182"/>
      <c r="F36" s="182"/>
      <c r="G36" s="182"/>
      <c r="H36" s="182"/>
      <c r="I36" s="182"/>
      <c r="J36" s="4"/>
      <c r="K36" s="4"/>
      <c r="L36" s="5"/>
      <c r="M36" s="54"/>
    </row>
    <row r="37" spans="1:13" ht="93.75" customHeight="1" x14ac:dyDescent="0.25">
      <c r="A37" s="31"/>
      <c r="B37" s="176" t="str">
        <f>IF(C34="","",VLOOKUP(C34,P3:S16,4,FALSE))</f>
        <v/>
      </c>
      <c r="C37" s="177"/>
      <c r="D37" s="177"/>
      <c r="E37" s="177"/>
      <c r="F37" s="177"/>
      <c r="G37" s="177"/>
      <c r="H37" s="177"/>
      <c r="I37" s="177"/>
      <c r="J37" s="177"/>
      <c r="K37" s="177"/>
      <c r="L37" s="178"/>
      <c r="M37" s="54"/>
    </row>
    <row r="38" spans="1:13" x14ac:dyDescent="0.25">
      <c r="A38" s="31"/>
      <c r="B38" s="35"/>
      <c r="L38" s="36"/>
      <c r="M38" s="54"/>
    </row>
    <row r="39" spans="1:13" x14ac:dyDescent="0.25">
      <c r="A39" s="31"/>
      <c r="B39" s="115" t="str">
        <f>IF(C34="Confidential Disclosure", "Who is Disclosing Confidential Information? ","")</f>
        <v/>
      </c>
      <c r="C39" s="160"/>
      <c r="D39" s="160"/>
      <c r="E39" s="160"/>
      <c r="L39" s="36"/>
      <c r="M39" s="54"/>
    </row>
    <row r="40" spans="1:13" x14ac:dyDescent="0.25">
      <c r="A40" s="31"/>
      <c r="B40" s="35"/>
      <c r="L40" s="36"/>
      <c r="M40" s="54"/>
    </row>
    <row r="41" spans="1:13" x14ac:dyDescent="0.25">
      <c r="A41" s="31"/>
      <c r="B41" s="90" t="s">
        <v>269</v>
      </c>
      <c r="C41" s="162"/>
      <c r="D41" s="162"/>
      <c r="E41" s="162"/>
      <c r="F41" s="162"/>
      <c r="G41" s="162"/>
      <c r="H41" s="162"/>
      <c r="I41" s="162"/>
      <c r="J41" s="162"/>
      <c r="K41" s="162"/>
      <c r="L41" s="163"/>
      <c r="M41" s="54"/>
    </row>
    <row r="42" spans="1:13" ht="6.95" customHeight="1" x14ac:dyDescent="0.25">
      <c r="A42" s="31"/>
      <c r="B42" s="35"/>
      <c r="C42" s="23"/>
      <c r="D42" s="23"/>
      <c r="E42" s="23"/>
      <c r="F42" s="23"/>
      <c r="G42" s="23"/>
      <c r="H42" s="23"/>
      <c r="I42" s="23"/>
      <c r="J42" s="23"/>
      <c r="K42" s="23"/>
      <c r="L42" s="61"/>
      <c r="M42" s="54"/>
    </row>
    <row r="43" spans="1:13" x14ac:dyDescent="0.25">
      <c r="A43" s="31"/>
      <c r="B43" s="90" t="s">
        <v>228</v>
      </c>
      <c r="C43" s="160"/>
      <c r="D43" s="160"/>
      <c r="E43" s="160"/>
      <c r="F43" s="160"/>
      <c r="G43" s="160"/>
      <c r="H43" s="160"/>
      <c r="I43" s="160"/>
      <c r="J43" s="160"/>
      <c r="K43" s="160"/>
      <c r="L43" s="174"/>
      <c r="M43" s="54"/>
    </row>
    <row r="44" spans="1:13" ht="6.95" customHeight="1" x14ac:dyDescent="0.25">
      <c r="A44" s="31"/>
      <c r="B44" s="35"/>
      <c r="C44" s="23"/>
      <c r="D44" s="23"/>
      <c r="E44" s="23"/>
      <c r="F44" s="23"/>
      <c r="G44" s="23"/>
      <c r="H44" s="23"/>
      <c r="I44" s="23"/>
      <c r="J44" s="23"/>
      <c r="K44" s="23"/>
      <c r="L44" s="61"/>
      <c r="M44" s="54"/>
    </row>
    <row r="45" spans="1:13" x14ac:dyDescent="0.25">
      <c r="A45" s="31"/>
      <c r="B45" s="153" t="s">
        <v>270</v>
      </c>
      <c r="C45" s="154"/>
      <c r="D45" s="154"/>
      <c r="E45" s="15"/>
      <c r="G45" s="187" t="str">
        <f>IF(AND(C34="Confidential Disclosure",E45="No"),"Note: No addendums needed, but please attach draft agreement to your submission.","")</f>
        <v/>
      </c>
      <c r="H45" s="187"/>
      <c r="I45" s="187"/>
      <c r="J45" s="187"/>
      <c r="K45" s="187"/>
      <c r="L45" s="36"/>
      <c r="M45" s="54"/>
    </row>
    <row r="46" spans="1:13" x14ac:dyDescent="0.25">
      <c r="A46" s="31"/>
      <c r="B46" s="35"/>
      <c r="G46" s="187"/>
      <c r="H46" s="187"/>
      <c r="I46" s="187"/>
      <c r="J46" s="187"/>
      <c r="K46" s="187"/>
      <c r="L46" s="36"/>
      <c r="M46" s="54"/>
    </row>
    <row r="47" spans="1:13" x14ac:dyDescent="0.25">
      <c r="A47" s="31"/>
      <c r="B47" s="35" t="s">
        <v>6</v>
      </c>
      <c r="L47" s="36"/>
      <c r="M47" s="54"/>
    </row>
    <row r="48" spans="1:13" x14ac:dyDescent="0.25">
      <c r="A48" s="31"/>
      <c r="B48" s="161"/>
      <c r="C48" s="162"/>
      <c r="D48" s="162"/>
      <c r="E48" s="162"/>
      <c r="F48" s="162"/>
      <c r="G48" s="162"/>
      <c r="H48" s="162"/>
      <c r="I48" s="162"/>
      <c r="J48" s="162"/>
      <c r="K48" s="162"/>
      <c r="L48" s="163"/>
      <c r="M48" s="54"/>
    </row>
    <row r="49" spans="1:13" x14ac:dyDescent="0.25">
      <c r="A49" s="31"/>
      <c r="B49" s="35"/>
      <c r="L49" s="36"/>
      <c r="M49" s="54"/>
    </row>
    <row r="50" spans="1:13" x14ac:dyDescent="0.25">
      <c r="A50" s="31"/>
      <c r="B50" s="90" t="s">
        <v>271</v>
      </c>
      <c r="C50" s="160"/>
      <c r="D50" s="160"/>
      <c r="E50" s="160"/>
      <c r="F50" s="160"/>
      <c r="G50" s="160"/>
      <c r="H50" s="160"/>
      <c r="I50" s="160"/>
      <c r="J50" s="160"/>
      <c r="K50" s="160"/>
      <c r="L50" s="36"/>
      <c r="M50" s="54"/>
    </row>
    <row r="51" spans="1:13" x14ac:dyDescent="0.25">
      <c r="A51" s="31"/>
      <c r="B51" s="35"/>
      <c r="L51" s="36"/>
      <c r="M51" s="54"/>
    </row>
    <row r="52" spans="1:13" x14ac:dyDescent="0.25">
      <c r="A52" s="31"/>
      <c r="B52" s="35" t="s">
        <v>7</v>
      </c>
      <c r="L52" s="36"/>
      <c r="M52" s="54"/>
    </row>
    <row r="53" spans="1:13" x14ac:dyDescent="0.25">
      <c r="A53" s="31"/>
      <c r="B53" s="161"/>
      <c r="C53" s="162"/>
      <c r="D53" s="162"/>
      <c r="E53" s="162"/>
      <c r="F53" s="162"/>
      <c r="G53" s="162"/>
      <c r="H53" s="162"/>
      <c r="I53" s="162"/>
      <c r="J53" s="162"/>
      <c r="K53" s="162"/>
      <c r="L53" s="163"/>
      <c r="M53" s="54"/>
    </row>
    <row r="54" spans="1:13" x14ac:dyDescent="0.25">
      <c r="A54" s="31"/>
      <c r="B54" s="35"/>
      <c r="L54" s="36"/>
      <c r="M54" s="54"/>
    </row>
    <row r="55" spans="1:13" ht="34.5" customHeight="1" x14ac:dyDescent="0.25">
      <c r="A55" s="31"/>
      <c r="B55" s="185" t="s">
        <v>272</v>
      </c>
      <c r="C55" s="186"/>
      <c r="D55" s="186"/>
      <c r="E55" s="186"/>
      <c r="F55" s="186"/>
      <c r="G55" s="186"/>
      <c r="H55" s="24"/>
      <c r="L55" s="36"/>
      <c r="M55" s="54"/>
    </row>
    <row r="56" spans="1:13" x14ac:dyDescent="0.25">
      <c r="A56" s="31"/>
      <c r="B56" s="35"/>
      <c r="L56" s="36"/>
      <c r="M56" s="54"/>
    </row>
    <row r="57" spans="1:13" x14ac:dyDescent="0.25">
      <c r="A57" s="31"/>
      <c r="B57" s="73" t="s">
        <v>8</v>
      </c>
      <c r="C57" s="164"/>
      <c r="D57" s="164"/>
      <c r="E57" s="164"/>
      <c r="F57" s="164"/>
      <c r="G57" s="164"/>
      <c r="L57" s="36"/>
      <c r="M57" s="54"/>
    </row>
    <row r="58" spans="1:13" ht="6.95" customHeight="1" x14ac:dyDescent="0.25">
      <c r="A58" s="31"/>
      <c r="B58" s="73"/>
      <c r="C58" s="23"/>
      <c r="D58" s="23"/>
      <c r="E58" s="23"/>
      <c r="F58" s="23"/>
      <c r="G58" s="23"/>
      <c r="H58" s="23"/>
      <c r="I58" s="23"/>
      <c r="J58" s="23"/>
      <c r="K58" s="23"/>
      <c r="L58" s="61"/>
      <c r="M58" s="54"/>
    </row>
    <row r="59" spans="1:13" x14ac:dyDescent="0.25">
      <c r="A59" s="31"/>
      <c r="B59" s="73" t="s">
        <v>9</v>
      </c>
      <c r="C59" s="164"/>
      <c r="D59" s="164"/>
      <c r="E59" s="164"/>
      <c r="F59" s="164"/>
      <c r="G59" s="164"/>
      <c r="L59" s="36"/>
      <c r="M59" s="54"/>
    </row>
    <row r="60" spans="1:13" x14ac:dyDescent="0.25">
      <c r="A60" s="31"/>
      <c r="B60" s="35"/>
      <c r="L60" s="36"/>
      <c r="M60" s="54"/>
    </row>
    <row r="61" spans="1:13" x14ac:dyDescent="0.25">
      <c r="A61" s="31"/>
      <c r="B61" s="35"/>
      <c r="L61" s="36"/>
      <c r="M61" s="54"/>
    </row>
    <row r="62" spans="1:13" x14ac:dyDescent="0.25">
      <c r="A62" s="31"/>
      <c r="B62" s="35" t="s">
        <v>47</v>
      </c>
      <c r="L62" s="36"/>
      <c r="M62" s="54"/>
    </row>
    <row r="63" spans="1:13" x14ac:dyDescent="0.25">
      <c r="A63" s="31"/>
      <c r="B63" s="90" t="s">
        <v>10</v>
      </c>
      <c r="C63" s="183"/>
      <c r="D63" s="183"/>
      <c r="E63" s="183"/>
      <c r="F63" s="183"/>
      <c r="G63" s="183"/>
      <c r="H63" s="183"/>
      <c r="I63" s="183"/>
      <c r="J63" s="183"/>
      <c r="K63" s="183"/>
      <c r="L63" s="184"/>
      <c r="M63" s="54"/>
    </row>
    <row r="64" spans="1:13" ht="6.95" customHeight="1" x14ac:dyDescent="0.25">
      <c r="A64" s="31"/>
      <c r="B64" s="35"/>
      <c r="C64" s="23"/>
      <c r="D64" s="23"/>
      <c r="E64" s="23"/>
      <c r="F64" s="23"/>
      <c r="G64" s="23"/>
      <c r="H64" s="23"/>
      <c r="I64" s="23"/>
      <c r="J64" s="23"/>
      <c r="K64" s="23"/>
      <c r="L64" s="61"/>
      <c r="M64" s="54"/>
    </row>
    <row r="65" spans="1:13" x14ac:dyDescent="0.25">
      <c r="A65" s="31"/>
      <c r="B65" s="90" t="s">
        <v>11</v>
      </c>
      <c r="C65" s="183"/>
      <c r="D65" s="183"/>
      <c r="E65" s="183"/>
      <c r="F65" s="183"/>
      <c r="G65" s="183"/>
      <c r="H65" s="183"/>
      <c r="I65" s="183"/>
      <c r="J65" s="183"/>
      <c r="K65" s="183"/>
      <c r="L65" s="184"/>
      <c r="M65" s="54"/>
    </row>
    <row r="66" spans="1:13" ht="6.95" customHeight="1" x14ac:dyDescent="0.25">
      <c r="A66" s="31"/>
      <c r="B66" s="35"/>
      <c r="C66" s="23"/>
      <c r="D66" s="23"/>
      <c r="E66" s="23"/>
      <c r="F66" s="23"/>
      <c r="G66" s="23"/>
      <c r="H66" s="23"/>
      <c r="I66" s="23"/>
      <c r="J66" s="23"/>
      <c r="K66" s="23"/>
      <c r="L66" s="61"/>
      <c r="M66" s="54"/>
    </row>
    <row r="67" spans="1:13" x14ac:dyDescent="0.25">
      <c r="A67" s="31"/>
      <c r="B67" s="90" t="s">
        <v>12</v>
      </c>
      <c r="C67" s="160"/>
      <c r="D67" s="160"/>
      <c r="E67" s="160"/>
      <c r="F67" s="160"/>
      <c r="G67" s="160"/>
      <c r="H67" s="160"/>
      <c r="I67" s="160"/>
      <c r="J67" s="160"/>
      <c r="K67" s="160"/>
      <c r="L67" s="174"/>
      <c r="M67" s="54"/>
    </row>
    <row r="68" spans="1:13" ht="6.95" customHeight="1" x14ac:dyDescent="0.25">
      <c r="A68" s="31"/>
      <c r="B68" s="35"/>
      <c r="C68" s="23"/>
      <c r="D68" s="23"/>
      <c r="E68" s="23"/>
      <c r="F68" s="23"/>
      <c r="G68" s="23"/>
      <c r="H68" s="23"/>
      <c r="I68" s="23"/>
      <c r="J68" s="23"/>
      <c r="K68" s="23"/>
      <c r="L68" s="61"/>
      <c r="M68" s="54"/>
    </row>
    <row r="69" spans="1:13" x14ac:dyDescent="0.25">
      <c r="A69" s="31"/>
      <c r="B69" s="90" t="s">
        <v>13</v>
      </c>
      <c r="C69" s="160"/>
      <c r="D69" s="160"/>
      <c r="E69" s="160"/>
      <c r="F69" s="160"/>
      <c r="G69" s="160"/>
      <c r="H69" s="160"/>
      <c r="I69" s="160"/>
      <c r="J69" s="160"/>
      <c r="K69" s="160"/>
      <c r="L69" s="174"/>
      <c r="M69" s="54"/>
    </row>
    <row r="70" spans="1:13" x14ac:dyDescent="0.25">
      <c r="A70" s="31"/>
      <c r="B70" s="97" t="str">
        <f>IF(B71="New Confidential Disclosure, click HERE to return to the Checklist",1,"")</f>
        <v/>
      </c>
      <c r="L70" s="36"/>
      <c r="M70" s="54"/>
    </row>
    <row r="71" spans="1:13" x14ac:dyDescent="0.25">
      <c r="A71" s="31"/>
      <c r="B71" s="181" t="str">
        <f>IF(AND(C34="Confidential Disclosure",E45=""),HYPERLINK("#Instructions_Checklist!A1","New Confidential Disclosure, click HERE to return to the Checklist"),IF(AND(C34="Confidential Disclosure",E45="no"),HYPERLINK("#Instructions_Checklist!A1","New Confidential Disclosure, click HERE to return to the Checklist"),IF(B73="",HYPERLINK("#Instructions_Checklist!A1","If you have filled out all items, click HERE to return to the Checklist"),"Please complete the following form:")))</f>
        <v>If you have filled out all items, click HERE to return to the Checklist</v>
      </c>
      <c r="C71" s="179" t="str">
        <f>IF(B73="","",IF(E45="Yes",HYPERLINK("#Addendum_6!A1","Click here for Addendum #6"),IF(B73="1",HYPERLINK("#Addendum_1!E7","Click here for Addendum #1"),IF(B73="2",HYPERLINK("#Addendum_2!E7","Click here for Addendum #2"),IF(B73="3",HYPERLINK("#Addendum_3!E9","Click here for Addendum #3"),IF(B73="4",HYPERLINK("#Addendum_4!E9","Click here for Addendum #4"),IF(B73="5",HYPERLINK("#Addendum_5!A1","Click here for Addendum #5"),IF(B73="6",HYPERLINK("#Addendum_6!A1","Click here for Addendum #6"),IF(B73="7",HYPERLINK("#Addendum_7!A1","Click here for Addendum #7"),IF(B73="9",HYPERLINK("#Addendum_5!A1","Click here for Addendum #5"),"NO"))))))))))</f>
        <v/>
      </c>
      <c r="D71" s="179"/>
      <c r="E71" s="179"/>
      <c r="F71" s="179"/>
      <c r="G71" s="179"/>
      <c r="L71" s="36"/>
      <c r="M71" s="54"/>
    </row>
    <row r="72" spans="1:13" x14ac:dyDescent="0.25">
      <c r="A72" s="31"/>
      <c r="B72" s="181"/>
      <c r="C72" s="58"/>
      <c r="L72" s="36"/>
      <c r="M72" s="54"/>
    </row>
    <row r="73" spans="1:13" x14ac:dyDescent="0.25">
      <c r="A73" s="31"/>
      <c r="B73" s="120" t="str">
        <f>CONCATENATE(T3,T5,T6,T7,T8,T9,T10,T11,T12,T13,T14,T15,IF(E45="Yes",6,""))</f>
        <v/>
      </c>
      <c r="L73" s="36"/>
      <c r="M73" s="54"/>
    </row>
    <row r="74" spans="1:13" ht="15.75" thickBot="1" x14ac:dyDescent="0.3">
      <c r="A74" s="31"/>
      <c r="B74" s="47"/>
      <c r="C74" s="48"/>
      <c r="D74" s="48"/>
      <c r="E74" s="48"/>
      <c r="F74" s="48"/>
      <c r="G74" s="48"/>
      <c r="H74" s="48"/>
      <c r="I74" s="48"/>
      <c r="J74" s="48"/>
      <c r="K74" s="48"/>
      <c r="L74" s="49"/>
      <c r="M74" s="54"/>
    </row>
    <row r="75" spans="1:13" x14ac:dyDescent="0.25">
      <c r="A75" s="31"/>
      <c r="B75" s="54"/>
      <c r="C75" s="54"/>
      <c r="D75" s="54"/>
      <c r="E75" s="54"/>
      <c r="F75" s="54"/>
      <c r="G75" s="54"/>
      <c r="H75" s="54"/>
      <c r="I75" s="54"/>
      <c r="J75" s="54"/>
      <c r="K75" s="54"/>
      <c r="L75" s="54"/>
      <c r="M75" s="54"/>
    </row>
  </sheetData>
  <sheetProtection sheet="1" formatRows="0"/>
  <mergeCells count="43">
    <mergeCell ref="C34:E34"/>
    <mergeCell ref="H35:J35"/>
    <mergeCell ref="H30:J30"/>
    <mergeCell ref="C30:E30"/>
    <mergeCell ref="B2:L2"/>
    <mergeCell ref="C8:L8"/>
    <mergeCell ref="C10:L10"/>
    <mergeCell ref="C12:L12"/>
    <mergeCell ref="B6:L7"/>
    <mergeCell ref="C5:G5"/>
    <mergeCell ref="H5:L5"/>
    <mergeCell ref="B37:L37"/>
    <mergeCell ref="C71:G71"/>
    <mergeCell ref="C41:L41"/>
    <mergeCell ref="I26:K26"/>
    <mergeCell ref="H34:J34"/>
    <mergeCell ref="B71:B72"/>
    <mergeCell ref="C36:I36"/>
    <mergeCell ref="C63:L63"/>
    <mergeCell ref="C65:L65"/>
    <mergeCell ref="C67:L67"/>
    <mergeCell ref="C69:L69"/>
    <mergeCell ref="C43:L43"/>
    <mergeCell ref="B48:L48"/>
    <mergeCell ref="C50:K50"/>
    <mergeCell ref="B55:G55"/>
    <mergeCell ref="G45:K46"/>
    <mergeCell ref="C39:E39"/>
    <mergeCell ref="B53:L53"/>
    <mergeCell ref="C57:G57"/>
    <mergeCell ref="C59:G59"/>
    <mergeCell ref="B14:L14"/>
    <mergeCell ref="B15:L15"/>
    <mergeCell ref="B17:L17"/>
    <mergeCell ref="B19:L19"/>
    <mergeCell ref="B21:L21"/>
    <mergeCell ref="C22:L22"/>
    <mergeCell ref="C24:G24"/>
    <mergeCell ref="C26:G26"/>
    <mergeCell ref="H32:J32"/>
    <mergeCell ref="C32:E32"/>
    <mergeCell ref="C28:G28"/>
    <mergeCell ref="B45:D45"/>
  </mergeCells>
  <conditionalFormatting sqref="C5:G5 H30">
    <cfRule type="notContainsText" dxfId="448" priority="56" operator="notContains" text="*">
      <formula>ISERROR(SEARCH("*",C5))</formula>
    </cfRule>
  </conditionalFormatting>
  <conditionalFormatting sqref="C8">
    <cfRule type="notContainsText" dxfId="447" priority="55" operator="notContains" text="*">
      <formula>ISERROR(SEARCH("*",C8))</formula>
    </cfRule>
  </conditionalFormatting>
  <conditionalFormatting sqref="C10">
    <cfRule type="notContainsText" dxfId="446" priority="54" operator="notContains" text="*">
      <formula>ISERROR(SEARCH("*",C10))</formula>
    </cfRule>
  </conditionalFormatting>
  <conditionalFormatting sqref="C12">
    <cfRule type="notContainsText" dxfId="445" priority="53" operator="notContains" text="*">
      <formula>ISERROR(SEARCH("*",C12))</formula>
    </cfRule>
  </conditionalFormatting>
  <conditionalFormatting sqref="B15">
    <cfRule type="notContainsText" dxfId="444" priority="52" operator="notContains" text="*">
      <formula>ISERROR(SEARCH("*",B15))</formula>
    </cfRule>
  </conditionalFormatting>
  <conditionalFormatting sqref="B17">
    <cfRule type="notContainsText" dxfId="443" priority="51" operator="notContains" text="*">
      <formula>ISERROR(SEARCH("*",B17))</formula>
    </cfRule>
  </conditionalFormatting>
  <conditionalFormatting sqref="B19">
    <cfRule type="notContainsText" dxfId="442" priority="50" operator="notContains" text="*">
      <formula>ISERROR(SEARCH("*",B19))</formula>
    </cfRule>
  </conditionalFormatting>
  <conditionalFormatting sqref="C30">
    <cfRule type="notContainsText" dxfId="441" priority="48" operator="notContains" text="*">
      <formula>ISERROR(SEARCH("*",C30))</formula>
    </cfRule>
  </conditionalFormatting>
  <conditionalFormatting sqref="C34">
    <cfRule type="notContainsText" dxfId="440" priority="45" operator="notContains" text="*">
      <formula>ISERROR(SEARCH("*",C34))</formula>
    </cfRule>
  </conditionalFormatting>
  <conditionalFormatting sqref="C41">
    <cfRule type="notContainsText" dxfId="439" priority="44" operator="notContains" text="*">
      <formula>ISERROR(SEARCH("*",C41))</formula>
    </cfRule>
  </conditionalFormatting>
  <conditionalFormatting sqref="C43">
    <cfRule type="notContainsText" dxfId="438" priority="43" operator="notContains" text="*">
      <formula>ISERROR(SEARCH("*",C43))</formula>
    </cfRule>
  </conditionalFormatting>
  <conditionalFormatting sqref="E45">
    <cfRule type="notContainsText" dxfId="437" priority="42" operator="notContains" text="*">
      <formula>ISERROR(SEARCH("*",E45))</formula>
    </cfRule>
  </conditionalFormatting>
  <conditionalFormatting sqref="B48">
    <cfRule type="notContainsText" dxfId="436" priority="41" operator="notContains" text="*">
      <formula>ISERROR(SEARCH("*",B48))</formula>
    </cfRule>
  </conditionalFormatting>
  <conditionalFormatting sqref="C50">
    <cfRule type="notContainsText" dxfId="435" priority="37" operator="notContains" text="*">
      <formula>ISERROR(SEARCH("*",C50))</formula>
    </cfRule>
  </conditionalFormatting>
  <conditionalFormatting sqref="B53">
    <cfRule type="notContainsText" dxfId="434" priority="35" operator="notContains" text="*">
      <formula>ISERROR(SEARCH("*",B53))</formula>
    </cfRule>
  </conditionalFormatting>
  <conditionalFormatting sqref="C57">
    <cfRule type="notContainsText" dxfId="433" priority="33" operator="notContains" text="*">
      <formula>ISERROR(SEARCH("*",C57))</formula>
    </cfRule>
  </conditionalFormatting>
  <conditionalFormatting sqref="C59">
    <cfRule type="notContainsText" dxfId="432" priority="30" operator="notContains" text="*">
      <formula>ISERROR(SEARCH("*",C59))</formula>
    </cfRule>
  </conditionalFormatting>
  <conditionalFormatting sqref="C63">
    <cfRule type="notContainsText" dxfId="431" priority="28" operator="notContains" text="*">
      <formula>ISERROR(SEARCH("*",C63))</formula>
    </cfRule>
  </conditionalFormatting>
  <conditionalFormatting sqref="C65">
    <cfRule type="notContainsText" dxfId="430" priority="25" operator="notContains" text="*">
      <formula>ISERROR(SEARCH("*",C65))</formula>
    </cfRule>
  </conditionalFormatting>
  <conditionalFormatting sqref="C67">
    <cfRule type="notContainsText" dxfId="429" priority="24" operator="notContains" text="*">
      <formula>ISERROR(SEARCH("*",C67))</formula>
    </cfRule>
  </conditionalFormatting>
  <conditionalFormatting sqref="C69">
    <cfRule type="notContainsText" dxfId="428" priority="23" operator="notContains" text="*">
      <formula>ISERROR(SEARCH("*",C69))</formula>
    </cfRule>
  </conditionalFormatting>
  <conditionalFormatting sqref="H34">
    <cfRule type="expression" dxfId="427" priority="22">
      <formula>IF(AND(G34="Type? (Dropdown)",H34=""),TRUE,FALSE)</formula>
    </cfRule>
  </conditionalFormatting>
  <conditionalFormatting sqref="H35">
    <cfRule type="expression" dxfId="426" priority="21">
      <formula>IF(AND(G35="Type? (Dropdown)",H35=""),TRUE,FALSE)</formula>
    </cfRule>
  </conditionalFormatting>
  <conditionalFormatting sqref="B71:B72">
    <cfRule type="expression" dxfId="425" priority="2">
      <formula>IF(B70=1,TRUE,FALSE)</formula>
    </cfRule>
    <cfRule type="containsText" dxfId="424" priority="20" operator="containsText" text="The DTS is complete! Click Here to return to the Checklist">
      <formula>NOT(ISERROR(SEARCH("The DTS is complete! Click Here to return to the Checklist",B71)))</formula>
    </cfRule>
  </conditionalFormatting>
  <conditionalFormatting sqref="C22">
    <cfRule type="notContainsText" dxfId="423" priority="19" operator="notContains" text="*">
      <formula>ISERROR(SEARCH("*",C22))</formula>
    </cfRule>
  </conditionalFormatting>
  <conditionalFormatting sqref="C24">
    <cfRule type="notContainsText" dxfId="422" priority="18" operator="notContains" text="*">
      <formula>ISERROR(SEARCH("*",C24))</formula>
    </cfRule>
  </conditionalFormatting>
  <conditionalFormatting sqref="C26">
    <cfRule type="notContainsText" dxfId="421" priority="14" operator="notContains" text="*">
      <formula>ISERROR(SEARCH("*",C26))</formula>
    </cfRule>
  </conditionalFormatting>
  <conditionalFormatting sqref="I26">
    <cfRule type="notContainsText" dxfId="420" priority="13" operator="notContains" text="*">
      <formula>ISERROR(SEARCH("*",I26))</formula>
    </cfRule>
  </conditionalFormatting>
  <conditionalFormatting sqref="H55">
    <cfRule type="notContainsText" dxfId="419" priority="11" operator="notContains" text="*">
      <formula>ISERROR(SEARCH("*",H55))</formula>
    </cfRule>
  </conditionalFormatting>
  <conditionalFormatting sqref="C28">
    <cfRule type="notContainsText" dxfId="418" priority="9" operator="notContains" text="*">
      <formula>ISERROR(SEARCH("*",C28))</formula>
    </cfRule>
  </conditionalFormatting>
  <conditionalFormatting sqref="C32">
    <cfRule type="notContainsText" dxfId="417" priority="8" operator="notContains" text="*">
      <formula>ISERROR(SEARCH("*",C32))</formula>
    </cfRule>
  </conditionalFormatting>
  <conditionalFormatting sqref="G30">
    <cfRule type="expression" dxfId="416" priority="7">
      <formula>IF($C$30="Pending Submission",TRUE,IF($C$30="N/A",TRUE,IF($C$30="",TRUE,"")))</formula>
    </cfRule>
  </conditionalFormatting>
  <conditionalFormatting sqref="H30:J30">
    <cfRule type="expression" dxfId="415" priority="6">
      <formula>IF($C$30="Pending Submission",TRUE,IF($C$30="N/A",TRUE,IF($C$30="",TRUE,"")))</formula>
    </cfRule>
  </conditionalFormatting>
  <conditionalFormatting sqref="H32">
    <cfRule type="notContainsText" dxfId="414" priority="5" operator="notContains" text="*">
      <formula>ISERROR(SEARCH("*",H32))</formula>
    </cfRule>
  </conditionalFormatting>
  <conditionalFormatting sqref="G32">
    <cfRule type="expression" dxfId="413" priority="4">
      <formula>IF($C$32="Pending Submission",TRUE,IF($C$32="N/A",TRUE,IF($C$32="",TRUE,"")))</formula>
    </cfRule>
  </conditionalFormatting>
  <conditionalFormatting sqref="H32:J32">
    <cfRule type="expression" dxfId="412" priority="3">
      <formula>IF($C$32="Pending Submission",TRUE,IF($C$32="N/A",TRUE,IF($C$32="",TRUE,"")))</formula>
    </cfRule>
  </conditionalFormatting>
  <conditionalFormatting sqref="C39">
    <cfRule type="expression" dxfId="411" priority="1">
      <formula>IF(AND(C34="Confidential Disclosure",C39=""),TRUE,FALSE)</formula>
    </cfRule>
  </conditionalFormatting>
  <dataValidations count="8">
    <dataValidation type="list" allowBlank="1" showInputMessage="1" showErrorMessage="1" sqref="C34:E34">
      <formula1>"Award (incoming),Sub Award (incoming),Sub Award (outgoing),Clinical Study/Trial,Basic Science,Material Transfer,Privacy,Service Provider,Confidential Disclosure,Intellectual Property,Quality Improvement Agreement"</formula1>
    </dataValidation>
    <dataValidation type="list" allowBlank="1" showInputMessage="1" showErrorMessage="1" sqref="E45 H55">
      <formula1>"Yes,No"</formula1>
    </dataValidation>
    <dataValidation type="list" allowBlank="1" showInputMessage="1" showErrorMessage="1" sqref="C50">
      <formula1>"NO,YES-Unity Health Investigator Initiated,YES-External Investigator Initiated  "</formula1>
    </dataValidation>
    <dataValidation type="list" allowBlank="1" showInputMessage="1" showErrorMessage="1" sqref="H34:J34">
      <formula1>"Human Participants, Non-Human Subjects"</formula1>
    </dataValidation>
    <dataValidation type="list" allowBlank="1" showInputMessage="1" showErrorMessage="1" sqref="H35:J35">
      <formula1>"Providing Services,Obtaining Services"</formula1>
    </dataValidation>
    <dataValidation type="list" allowBlank="1" showInputMessage="1" showErrorMessage="1" sqref="C28:G28">
      <formula1>"St. Michael's Hospital, St. Joseph's Health Centre, Providence Healthcare"</formula1>
    </dataValidation>
    <dataValidation type="list" allowBlank="1" showInputMessage="1" showErrorMessage="1" sqref="C30:E30 C32:E32">
      <formula1>"Pending Submission, Submitted- under review, Approved, N/A"</formula1>
    </dataValidation>
    <dataValidation type="list" allowBlank="1" showInputMessage="1" showErrorMessage="1" sqref="C39:E39">
      <formula1>"Unity Health Toronto, External Party, Both"</formula1>
    </dataValidation>
  </dataValidations>
  <pageMargins left="0.7" right="0.7" top="0.75" bottom="0.75" header="0.3" footer="0.3"/>
  <pageSetup scale="64" fitToHeight="0" orientation="portrait" r:id="rId1"/>
  <headerFooter>
    <oddHeader>&amp;L&amp;9Office of Research Administration – Unity Health Toronto&amp;R&amp;9Contract ID # _______________________</oddHeader>
    <oddFooter>&amp;L&amp;9Acknowledgement:                                                                                            
The Addenda are modified from a form used by the Hospital for Sick Children&amp;R&amp;9Revision Date: Oct 2019</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30"/>
  <sheetViews>
    <sheetView showGridLines="0" zoomScaleNormal="100" workbookViewId="0"/>
  </sheetViews>
  <sheetFormatPr defaultColWidth="0" defaultRowHeight="15" zeroHeight="1" x14ac:dyDescent="0.25"/>
  <cols>
    <col min="1" max="1" width="3.28515625" style="34" customWidth="1"/>
    <col min="2" max="6" width="9.140625" style="34" customWidth="1"/>
    <col min="7" max="7" width="11.28515625" style="34" customWidth="1"/>
    <col min="8" max="8" width="10" style="34" customWidth="1"/>
    <col min="9" max="9" width="10.28515625" style="34" customWidth="1"/>
    <col min="10" max="11" width="9.140625" style="34" customWidth="1"/>
    <col min="12" max="12" width="12.85546875" style="34" customWidth="1"/>
    <col min="13" max="13" width="3.42578125" style="34" customWidth="1"/>
    <col min="14" max="14" width="3.28515625" style="34" customWidth="1"/>
    <col min="15" max="16384" width="9.140625" style="34" hidden="1"/>
  </cols>
  <sheetData>
    <row r="1" spans="1:14" s="30" customFormat="1" ht="15.75" thickBot="1" x14ac:dyDescent="0.3">
      <c r="A1" s="27"/>
      <c r="B1" s="28"/>
      <c r="C1" s="28"/>
      <c r="D1" s="28"/>
      <c r="E1" s="28"/>
      <c r="F1" s="28"/>
      <c r="G1" s="28"/>
      <c r="H1" s="28"/>
      <c r="I1" s="28"/>
      <c r="J1" s="28"/>
      <c r="K1" s="28"/>
      <c r="L1" s="28"/>
      <c r="M1" s="28"/>
      <c r="N1" s="29"/>
    </row>
    <row r="2" spans="1:14" s="33" customFormat="1" ht="30.75" customHeight="1" x14ac:dyDescent="0.25">
      <c r="A2" s="31"/>
      <c r="B2" s="130" t="s">
        <v>276</v>
      </c>
      <c r="C2" s="131"/>
      <c r="D2" s="131"/>
      <c r="E2" s="131"/>
      <c r="F2" s="131"/>
      <c r="G2" s="131"/>
      <c r="H2" s="131"/>
      <c r="I2" s="131"/>
      <c r="J2" s="131"/>
      <c r="K2" s="131"/>
      <c r="L2" s="131"/>
      <c r="M2" s="132"/>
      <c r="N2" s="32"/>
    </row>
    <row r="3" spans="1:14" x14ac:dyDescent="0.25">
      <c r="A3" s="31"/>
      <c r="B3" s="194" t="s">
        <v>50</v>
      </c>
      <c r="C3" s="195"/>
      <c r="D3" s="195"/>
      <c r="E3" s="195"/>
      <c r="F3" s="195"/>
      <c r="G3" s="195"/>
      <c r="H3" s="195"/>
      <c r="I3" s="195"/>
      <c r="J3" s="195"/>
      <c r="K3" s="195"/>
      <c r="L3" s="195"/>
      <c r="M3" s="196"/>
      <c r="N3" s="32"/>
    </row>
    <row r="4" spans="1:14" ht="20.25" customHeight="1" x14ac:dyDescent="0.25">
      <c r="A4" s="31"/>
      <c r="B4" s="221" t="s">
        <v>51</v>
      </c>
      <c r="C4" s="222"/>
      <c r="D4" s="222"/>
      <c r="E4" s="222"/>
      <c r="F4" s="222"/>
      <c r="G4" s="222"/>
      <c r="H4" s="222"/>
      <c r="I4" s="222"/>
      <c r="J4" s="222"/>
      <c r="K4" s="222"/>
      <c r="L4" s="222"/>
      <c r="M4" s="223"/>
      <c r="N4" s="32"/>
    </row>
    <row r="5" spans="1:14" x14ac:dyDescent="0.25">
      <c r="A5" s="31"/>
      <c r="B5" s="224" t="s">
        <v>52</v>
      </c>
      <c r="C5" s="190"/>
      <c r="D5" s="190"/>
      <c r="E5" s="190"/>
      <c r="F5" s="190"/>
      <c r="G5" s="190"/>
      <c r="H5" s="190"/>
      <c r="I5" s="190"/>
      <c r="J5" s="225" t="s">
        <v>53</v>
      </c>
      <c r="K5" s="225"/>
      <c r="L5" s="225"/>
      <c r="M5" s="226"/>
      <c r="N5" s="32"/>
    </row>
    <row r="6" spans="1:14" x14ac:dyDescent="0.25">
      <c r="A6" s="31"/>
      <c r="B6" s="35"/>
      <c r="C6" s="33"/>
      <c r="D6" s="33"/>
      <c r="E6" s="33"/>
      <c r="F6" s="33"/>
      <c r="G6" s="33"/>
      <c r="H6" s="33"/>
      <c r="I6" s="33"/>
      <c r="J6" s="33"/>
      <c r="K6" s="33"/>
      <c r="L6" s="33"/>
      <c r="M6" s="36"/>
      <c r="N6" s="32"/>
    </row>
    <row r="7" spans="1:14" x14ac:dyDescent="0.25">
      <c r="A7" s="31"/>
      <c r="B7" s="35"/>
      <c r="C7" s="197" t="s">
        <v>253</v>
      </c>
      <c r="D7" s="197"/>
      <c r="E7" s="15"/>
      <c r="F7" s="33"/>
      <c r="G7" s="33"/>
      <c r="H7" s="33"/>
      <c r="I7" s="33"/>
      <c r="J7" s="33"/>
      <c r="K7" s="33"/>
      <c r="L7" s="33"/>
      <c r="M7" s="36"/>
      <c r="N7" s="32"/>
    </row>
    <row r="8" spans="1:14" x14ac:dyDescent="0.25">
      <c r="A8" s="31"/>
      <c r="B8" s="35"/>
      <c r="C8" s="238" t="str">
        <f>IF(E7="Yes","Please contact Marianna Betro at x45521 for details and select all that apply:","")</f>
        <v/>
      </c>
      <c r="D8" s="238"/>
      <c r="E8" s="238"/>
      <c r="F8" s="238"/>
      <c r="G8" s="238"/>
      <c r="H8" s="238"/>
      <c r="I8" s="238"/>
      <c r="J8" s="33"/>
      <c r="K8" s="33"/>
      <c r="L8" s="33"/>
      <c r="M8" s="36"/>
      <c r="N8" s="32"/>
    </row>
    <row r="9" spans="1:14" ht="49.5" customHeight="1" x14ac:dyDescent="0.25">
      <c r="A9" s="31"/>
      <c r="B9" s="35"/>
      <c r="C9" s="166" t="s">
        <v>54</v>
      </c>
      <c r="D9" s="166"/>
      <c r="E9" s="166"/>
      <c r="F9" s="166"/>
      <c r="G9" s="166"/>
      <c r="H9" s="166"/>
      <c r="I9" s="166"/>
      <c r="J9" s="166"/>
      <c r="K9" s="166"/>
      <c r="L9" s="24"/>
      <c r="M9" s="36"/>
      <c r="N9" s="32"/>
    </row>
    <row r="10" spans="1:14" ht="65.25" customHeight="1" x14ac:dyDescent="0.25">
      <c r="A10" s="31"/>
      <c r="B10" s="35"/>
      <c r="C10" s="166" t="s">
        <v>155</v>
      </c>
      <c r="D10" s="166"/>
      <c r="E10" s="166"/>
      <c r="F10" s="166"/>
      <c r="G10" s="166"/>
      <c r="H10" s="166"/>
      <c r="I10" s="166"/>
      <c r="J10" s="166"/>
      <c r="K10" s="166"/>
      <c r="L10" s="24"/>
      <c r="M10" s="36"/>
      <c r="N10" s="32"/>
    </row>
    <row r="11" spans="1:14" ht="33" customHeight="1" x14ac:dyDescent="0.25">
      <c r="A11" s="31"/>
      <c r="B11" s="35"/>
      <c r="C11" s="166" t="s">
        <v>55</v>
      </c>
      <c r="D11" s="166"/>
      <c r="E11" s="166"/>
      <c r="F11" s="166"/>
      <c r="G11" s="166"/>
      <c r="H11" s="166"/>
      <c r="I11" s="166"/>
      <c r="J11" s="166"/>
      <c r="K11" s="166"/>
      <c r="L11" s="24"/>
      <c r="M11" s="36"/>
      <c r="N11" s="32"/>
    </row>
    <row r="12" spans="1:14" ht="33.75" customHeight="1" x14ac:dyDescent="0.25">
      <c r="A12" s="31"/>
      <c r="B12" s="35"/>
      <c r="C12" s="166" t="s">
        <v>56</v>
      </c>
      <c r="D12" s="166"/>
      <c r="E12" s="166"/>
      <c r="F12" s="166"/>
      <c r="G12" s="166"/>
      <c r="H12" s="166"/>
      <c r="I12" s="166"/>
      <c r="J12" s="166"/>
      <c r="K12" s="166"/>
      <c r="L12" s="24"/>
      <c r="M12" s="36"/>
      <c r="N12" s="32"/>
    </row>
    <row r="13" spans="1:14" x14ac:dyDescent="0.25">
      <c r="A13" s="31"/>
      <c r="B13" s="35"/>
      <c r="C13" s="33"/>
      <c r="D13" s="33"/>
      <c r="E13" s="33"/>
      <c r="F13" s="33"/>
      <c r="G13" s="33"/>
      <c r="H13" s="33"/>
      <c r="I13" s="33"/>
      <c r="J13" s="33"/>
      <c r="K13" s="33"/>
      <c r="L13" s="33"/>
      <c r="M13" s="36"/>
      <c r="N13" s="32"/>
    </row>
    <row r="14" spans="1:14" x14ac:dyDescent="0.25">
      <c r="A14" s="31"/>
      <c r="B14" s="35"/>
      <c r="C14" s="33"/>
      <c r="D14" s="33"/>
      <c r="E14" s="33"/>
      <c r="F14" s="33"/>
      <c r="G14" s="33"/>
      <c r="H14" s="33"/>
      <c r="I14" s="33"/>
      <c r="J14" s="33"/>
      <c r="K14" s="33"/>
      <c r="L14" s="33"/>
      <c r="M14" s="36"/>
      <c r="N14" s="32"/>
    </row>
    <row r="15" spans="1:14" ht="40.5" customHeight="1" x14ac:dyDescent="0.25">
      <c r="A15" s="31"/>
      <c r="B15" s="227" t="s">
        <v>57</v>
      </c>
      <c r="C15" s="228"/>
      <c r="D15" s="228"/>
      <c r="E15" s="228"/>
      <c r="F15" s="228"/>
      <c r="G15" s="228"/>
      <c r="H15" s="228"/>
      <c r="I15" s="228"/>
      <c r="J15" s="228"/>
      <c r="K15" s="228"/>
      <c r="L15" s="228"/>
      <c r="M15" s="229"/>
      <c r="N15" s="32"/>
    </row>
    <row r="16" spans="1:14" ht="42.75" customHeight="1" x14ac:dyDescent="0.25">
      <c r="A16" s="31"/>
      <c r="B16" s="207" t="s">
        <v>259</v>
      </c>
      <c r="C16" s="208"/>
      <c r="D16" s="208"/>
      <c r="E16" s="208"/>
      <c r="F16" s="208"/>
      <c r="G16" s="208"/>
      <c r="H16" s="208"/>
      <c r="I16" s="24"/>
      <c r="J16" s="216" t="str">
        <f>IF(I16="Yes","Please contact Marianna Betro at x45521 for details","")</f>
        <v/>
      </c>
      <c r="K16" s="216"/>
      <c r="L16" s="216"/>
      <c r="M16" s="36"/>
      <c r="N16" s="32"/>
    </row>
    <row r="17" spans="1:16" x14ac:dyDescent="0.25">
      <c r="A17" s="31"/>
      <c r="B17" s="217" t="str">
        <f>IF(E7="Yes","You answered yes to one of the above, has this information been disclosed in the REB application? (drop down)",IF(I16="Yes","You answered yes to one of the above, has this information been disclosed in the REB application? (drop down)",""))</f>
        <v/>
      </c>
      <c r="C17" s="218"/>
      <c r="D17" s="218"/>
      <c r="E17" s="218"/>
      <c r="F17" s="218"/>
      <c r="G17" s="218"/>
      <c r="H17" s="218"/>
      <c r="I17" s="218"/>
      <c r="J17" s="218"/>
      <c r="K17" s="218"/>
      <c r="L17" s="15"/>
      <c r="M17" s="36"/>
      <c r="N17" s="32"/>
    </row>
    <row r="18" spans="1:16" x14ac:dyDescent="0.25">
      <c r="A18" s="31"/>
      <c r="B18" s="35"/>
      <c r="C18" s="33"/>
      <c r="D18" s="33"/>
      <c r="E18" s="33"/>
      <c r="F18" s="33"/>
      <c r="G18" s="33"/>
      <c r="H18" s="33"/>
      <c r="I18" s="33"/>
      <c r="J18" s="33"/>
      <c r="K18" s="33"/>
      <c r="L18" s="33"/>
      <c r="M18" s="36"/>
      <c r="N18" s="32"/>
    </row>
    <row r="19" spans="1:16" x14ac:dyDescent="0.25">
      <c r="A19" s="31"/>
      <c r="B19" s="194" t="s">
        <v>59</v>
      </c>
      <c r="C19" s="195"/>
      <c r="D19" s="195"/>
      <c r="E19" s="195"/>
      <c r="F19" s="195"/>
      <c r="G19" s="195"/>
      <c r="H19" s="195"/>
      <c r="I19" s="195"/>
      <c r="J19" s="195"/>
      <c r="K19" s="195"/>
      <c r="L19" s="195"/>
      <c r="M19" s="196"/>
      <c r="N19" s="32"/>
    </row>
    <row r="20" spans="1:16" x14ac:dyDescent="0.25">
      <c r="A20" s="31"/>
      <c r="B20" s="35"/>
      <c r="C20" s="33"/>
      <c r="D20" s="33"/>
      <c r="E20" s="33"/>
      <c r="F20" s="33"/>
      <c r="G20" s="33"/>
      <c r="H20" s="33"/>
      <c r="I20" s="33"/>
      <c r="J20" s="33"/>
      <c r="K20" s="33"/>
      <c r="L20" s="33"/>
      <c r="M20" s="36"/>
      <c r="N20" s="32"/>
    </row>
    <row r="21" spans="1:16" ht="47.25" customHeight="1" x14ac:dyDescent="0.25">
      <c r="A21" s="31"/>
      <c r="B21" s="148" t="s">
        <v>60</v>
      </c>
      <c r="C21" s="149"/>
      <c r="D21" s="149"/>
      <c r="E21" s="149"/>
      <c r="F21" s="149"/>
      <c r="G21" s="149"/>
      <c r="H21" s="149"/>
      <c r="I21" s="149"/>
      <c r="J21" s="149"/>
      <c r="K21" s="149"/>
      <c r="L21" s="24"/>
      <c r="M21" s="36"/>
      <c r="N21" s="32"/>
    </row>
    <row r="22" spans="1:16" ht="29.25" customHeight="1" x14ac:dyDescent="0.25">
      <c r="A22" s="31"/>
      <c r="B22" s="202" t="str">
        <f>IF(L21="Yes", "Please describe each of their involvement (e.g., Contract Research Organizations; Academic Research Organizations; Lab Services; Data Capture Management; etc.):","")</f>
        <v/>
      </c>
      <c r="C22" s="203"/>
      <c r="D22" s="203"/>
      <c r="E22" s="203"/>
      <c r="F22" s="203"/>
      <c r="G22" s="203"/>
      <c r="H22" s="203"/>
      <c r="I22" s="203"/>
      <c r="J22" s="203"/>
      <c r="K22" s="203"/>
      <c r="L22" s="203"/>
      <c r="M22" s="36"/>
      <c r="N22" s="32"/>
    </row>
    <row r="23" spans="1:16" x14ac:dyDescent="0.25">
      <c r="A23" s="31"/>
      <c r="B23" s="161"/>
      <c r="C23" s="162"/>
      <c r="D23" s="162"/>
      <c r="E23" s="162"/>
      <c r="F23" s="162"/>
      <c r="G23" s="162"/>
      <c r="H23" s="162"/>
      <c r="I23" s="162"/>
      <c r="J23" s="162"/>
      <c r="K23" s="162"/>
      <c r="L23" s="162"/>
      <c r="M23" s="163"/>
      <c r="N23" s="32"/>
    </row>
    <row r="24" spans="1:16" x14ac:dyDescent="0.25">
      <c r="A24" s="31"/>
      <c r="B24" s="35"/>
      <c r="C24" s="33"/>
      <c r="D24" s="33"/>
      <c r="E24" s="33"/>
      <c r="F24" s="33"/>
      <c r="G24" s="33"/>
      <c r="H24" s="33"/>
      <c r="I24" s="33"/>
      <c r="J24" s="33"/>
      <c r="K24" s="33"/>
      <c r="L24" s="33"/>
      <c r="M24" s="36"/>
      <c r="N24" s="32"/>
    </row>
    <row r="25" spans="1:16" ht="41.25" customHeight="1" x14ac:dyDescent="0.25">
      <c r="A25" s="31"/>
      <c r="B25" s="148" t="s">
        <v>61</v>
      </c>
      <c r="C25" s="149"/>
      <c r="D25" s="149"/>
      <c r="E25" s="149"/>
      <c r="F25" s="149"/>
      <c r="G25" s="149"/>
      <c r="H25" s="149"/>
      <c r="I25" s="149"/>
      <c r="J25" s="149"/>
      <c r="K25" s="149"/>
      <c r="L25" s="24"/>
      <c r="M25" s="36"/>
      <c r="N25" s="32"/>
    </row>
    <row r="26" spans="1:16" ht="15" customHeight="1" x14ac:dyDescent="0.25">
      <c r="A26" s="31"/>
      <c r="B26" s="219" t="str">
        <f>IF(L25="Yes","Please provide contract ID(s)# or attach a copy of the agreement(s).  (drop down)","")</f>
        <v/>
      </c>
      <c r="C26" s="220"/>
      <c r="D26" s="220"/>
      <c r="E26" s="220"/>
      <c r="F26" s="220"/>
      <c r="G26" s="220"/>
      <c r="H26" s="220"/>
      <c r="I26" s="220"/>
      <c r="J26" s="160"/>
      <c r="K26" s="160"/>
      <c r="L26" s="160"/>
      <c r="M26" s="36"/>
      <c r="N26" s="32"/>
    </row>
    <row r="27" spans="1:16" x14ac:dyDescent="0.25">
      <c r="A27" s="31"/>
      <c r="B27" s="35" t="str">
        <f>IF(J26="Can Provide contract ID(s)#","ID(s)#:","")</f>
        <v/>
      </c>
      <c r="C27" s="169"/>
      <c r="D27" s="169"/>
      <c r="E27" s="169"/>
      <c r="F27" s="169"/>
      <c r="G27" s="169"/>
      <c r="H27" s="169"/>
      <c r="I27" s="169"/>
      <c r="J27" s="169"/>
      <c r="K27" s="169"/>
      <c r="L27" s="169"/>
      <c r="M27" s="36"/>
      <c r="N27" s="32"/>
    </row>
    <row r="28" spans="1:16" x14ac:dyDescent="0.25">
      <c r="A28" s="31"/>
      <c r="B28" s="35"/>
      <c r="C28" s="33"/>
      <c r="D28" s="33"/>
      <c r="E28" s="33"/>
      <c r="F28" s="33"/>
      <c r="G28" s="33"/>
      <c r="H28" s="33"/>
      <c r="I28" s="33"/>
      <c r="J28" s="33"/>
      <c r="K28" s="33"/>
      <c r="L28" s="33"/>
      <c r="M28" s="36"/>
      <c r="N28" s="32"/>
    </row>
    <row r="29" spans="1:16" ht="15" customHeight="1" x14ac:dyDescent="0.25">
      <c r="A29" s="31"/>
      <c r="B29" s="202" t="s">
        <v>313</v>
      </c>
      <c r="C29" s="203"/>
      <c r="D29" s="203"/>
      <c r="E29" s="203"/>
      <c r="F29" s="160"/>
      <c r="G29" s="160"/>
      <c r="H29" s="160"/>
      <c r="I29" s="160"/>
      <c r="J29" s="160"/>
      <c r="K29" s="160"/>
      <c r="L29" s="160"/>
      <c r="M29" s="36"/>
      <c r="N29" s="32"/>
      <c r="P29" t="s">
        <v>322</v>
      </c>
    </row>
    <row r="30" spans="1:16" ht="15" customHeight="1" x14ac:dyDescent="0.25">
      <c r="A30" s="31"/>
      <c r="B30" s="204" t="str">
        <f>IF(F29="Other – please describe","Please Describe Clinical Trial:","")</f>
        <v/>
      </c>
      <c r="C30" s="205"/>
      <c r="D30" s="205"/>
      <c r="E30" s="205"/>
      <c r="F30" s="206"/>
      <c r="G30" s="206"/>
      <c r="H30" s="206"/>
      <c r="I30" s="206"/>
      <c r="J30" s="206"/>
      <c r="K30" s="206"/>
      <c r="L30" s="206"/>
      <c r="M30" s="36"/>
      <c r="N30" s="32"/>
      <c r="P30" t="s">
        <v>321</v>
      </c>
    </row>
    <row r="31" spans="1:16" x14ac:dyDescent="0.25">
      <c r="A31" s="31"/>
      <c r="B31" s="35"/>
      <c r="C31" s="33"/>
      <c r="D31" s="33"/>
      <c r="E31" s="33"/>
      <c r="G31" s="111"/>
      <c r="H31" s="111"/>
      <c r="I31" s="111"/>
      <c r="J31" s="111"/>
      <c r="K31" s="111"/>
      <c r="L31" s="111"/>
      <c r="M31" s="36"/>
      <c r="N31" s="32"/>
      <c r="P31" t="s">
        <v>320</v>
      </c>
    </row>
    <row r="32" spans="1:16" x14ac:dyDescent="0.25">
      <c r="A32" s="31"/>
      <c r="B32" s="148" t="s">
        <v>63</v>
      </c>
      <c r="C32" s="149"/>
      <c r="D32" s="149"/>
      <c r="E32" s="149"/>
      <c r="F32" s="149"/>
      <c r="G32" s="149"/>
      <c r="H32" s="149"/>
      <c r="I32" s="149"/>
      <c r="J32" s="149"/>
      <c r="K32" s="149"/>
      <c r="L32" s="33"/>
      <c r="M32" s="36"/>
      <c r="N32" s="32"/>
      <c r="P32" t="s">
        <v>319</v>
      </c>
    </row>
    <row r="33" spans="1:16" ht="51.75" customHeight="1" x14ac:dyDescent="0.25">
      <c r="A33" s="31"/>
      <c r="B33" s="168"/>
      <c r="C33" s="169"/>
      <c r="D33" s="169"/>
      <c r="E33" s="169"/>
      <c r="F33" s="169"/>
      <c r="G33" s="169"/>
      <c r="H33" s="169"/>
      <c r="I33" s="169"/>
      <c r="J33" s="169"/>
      <c r="K33" s="169"/>
      <c r="L33" s="169"/>
      <c r="M33" s="170"/>
      <c r="N33" s="32"/>
      <c r="P33" t="s">
        <v>318</v>
      </c>
    </row>
    <row r="34" spans="1:16" x14ac:dyDescent="0.25">
      <c r="A34" s="31"/>
      <c r="B34" s="22"/>
      <c r="C34" s="23"/>
      <c r="D34" s="23"/>
      <c r="E34" s="23"/>
      <c r="F34" s="23"/>
      <c r="G34" s="23"/>
      <c r="H34" s="23"/>
      <c r="I34" s="23"/>
      <c r="J34" s="23"/>
      <c r="K34" s="23"/>
      <c r="L34" s="33"/>
      <c r="M34" s="36"/>
      <c r="N34" s="32"/>
      <c r="P34" t="s">
        <v>317</v>
      </c>
    </row>
    <row r="35" spans="1:16" ht="15" customHeight="1" x14ac:dyDescent="0.25">
      <c r="A35" s="31"/>
      <c r="B35" s="207" t="s">
        <v>323</v>
      </c>
      <c r="C35" s="208"/>
      <c r="D35" s="208"/>
      <c r="E35" s="208"/>
      <c r="F35" s="208"/>
      <c r="G35" s="110"/>
      <c r="H35" s="43"/>
      <c r="I35" s="43"/>
      <c r="J35" s="43"/>
      <c r="K35" s="43"/>
      <c r="M35" s="36"/>
      <c r="N35" s="32"/>
      <c r="P35" t="s">
        <v>316</v>
      </c>
    </row>
    <row r="36" spans="1:16" x14ac:dyDescent="0.25">
      <c r="A36" s="31"/>
      <c r="B36" s="207" t="str">
        <f>IF(G35="Yes","Please provide the link to the Trial:","")</f>
        <v/>
      </c>
      <c r="C36" s="208"/>
      <c r="D36" s="208"/>
      <c r="E36" s="208"/>
      <c r="F36" s="208"/>
      <c r="G36" s="183"/>
      <c r="H36" s="183"/>
      <c r="I36" s="183"/>
      <c r="J36" s="183"/>
      <c r="K36" s="183"/>
      <c r="L36" s="183"/>
      <c r="M36" s="36"/>
      <c r="N36" s="32"/>
      <c r="P36" t="s">
        <v>315</v>
      </c>
    </row>
    <row r="37" spans="1:16" x14ac:dyDescent="0.25">
      <c r="A37" s="31"/>
      <c r="B37" s="35"/>
      <c r="C37" s="33"/>
      <c r="D37" s="33"/>
      <c r="E37" s="33"/>
      <c r="F37" s="33"/>
      <c r="G37" s="33"/>
      <c r="H37" s="33"/>
      <c r="I37" s="33"/>
      <c r="J37" s="33"/>
      <c r="K37" s="33"/>
      <c r="L37" s="33"/>
      <c r="M37" s="36"/>
      <c r="N37" s="32"/>
      <c r="P37" t="s">
        <v>314</v>
      </c>
    </row>
    <row r="38" spans="1:16" ht="15" customHeight="1" x14ac:dyDescent="0.25">
      <c r="A38" s="31"/>
      <c r="B38" s="207" t="s">
        <v>62</v>
      </c>
      <c r="C38" s="208"/>
      <c r="D38" s="208"/>
      <c r="E38" s="208"/>
      <c r="F38" s="208"/>
      <c r="G38" s="208"/>
      <c r="H38" s="24"/>
      <c r="I38" s="43"/>
      <c r="J38" s="43"/>
      <c r="K38" s="43"/>
      <c r="M38" s="36"/>
      <c r="N38" s="32"/>
    </row>
    <row r="39" spans="1:16" x14ac:dyDescent="0.25">
      <c r="A39" s="31"/>
      <c r="B39" s="35"/>
      <c r="C39" s="33"/>
      <c r="D39" s="33"/>
      <c r="E39" s="33"/>
      <c r="F39" s="33"/>
      <c r="G39" s="33"/>
      <c r="H39" s="33"/>
      <c r="I39" s="33"/>
      <c r="J39" s="33"/>
      <c r="K39" s="33"/>
      <c r="L39" s="33"/>
      <c r="M39" s="36"/>
      <c r="N39" s="32"/>
    </row>
    <row r="40" spans="1:16" ht="15" customHeight="1" x14ac:dyDescent="0.25">
      <c r="A40" s="31"/>
      <c r="B40" s="207" t="s">
        <v>156</v>
      </c>
      <c r="C40" s="208"/>
      <c r="D40" s="208"/>
      <c r="E40" s="208"/>
      <c r="F40" s="208"/>
      <c r="G40" s="208"/>
      <c r="H40" s="24"/>
      <c r="I40" s="43"/>
      <c r="J40" s="43"/>
      <c r="K40" s="43"/>
      <c r="M40" s="36"/>
      <c r="N40" s="32"/>
    </row>
    <row r="41" spans="1:16" x14ac:dyDescent="0.25">
      <c r="A41" s="31"/>
      <c r="B41" s="158" t="str">
        <f>IF(AND(H40="Yes",H38="Yes"), HYPERLINK("#Addendum_1S7!A1", "Please click here and complete Section 7"),"")</f>
        <v/>
      </c>
      <c r="C41" s="159"/>
      <c r="D41" s="159"/>
      <c r="E41" s="159"/>
      <c r="F41" s="159"/>
      <c r="G41" s="159"/>
      <c r="H41" s="159"/>
      <c r="I41" s="159"/>
      <c r="J41" s="159"/>
      <c r="K41" s="159"/>
      <c r="L41" s="159"/>
      <c r="M41" s="36"/>
      <c r="N41" s="32"/>
    </row>
    <row r="42" spans="1:16" x14ac:dyDescent="0.25">
      <c r="A42" s="31"/>
      <c r="B42" s="35"/>
      <c r="C42" s="33"/>
      <c r="D42" s="33"/>
      <c r="E42" s="33"/>
      <c r="F42" s="33"/>
      <c r="G42" s="33"/>
      <c r="H42" s="33"/>
      <c r="I42" s="33"/>
      <c r="J42" s="33"/>
      <c r="K42" s="33"/>
      <c r="L42" s="33"/>
      <c r="M42" s="36"/>
      <c r="N42" s="32"/>
    </row>
    <row r="43" spans="1:16" ht="15" customHeight="1" x14ac:dyDescent="0.25">
      <c r="A43" s="31"/>
      <c r="B43" s="202" t="s">
        <v>161</v>
      </c>
      <c r="C43" s="203"/>
      <c r="D43" s="203"/>
      <c r="E43" s="203"/>
      <c r="F43" s="203"/>
      <c r="G43" s="203"/>
      <c r="H43" s="203"/>
      <c r="I43" s="203"/>
      <c r="J43" s="43"/>
      <c r="K43" s="43"/>
      <c r="L43" s="33"/>
      <c r="M43" s="36"/>
      <c r="N43" s="32"/>
    </row>
    <row r="44" spans="1:16" x14ac:dyDescent="0.25">
      <c r="A44" s="31"/>
      <c r="B44" s="200" t="s">
        <v>157</v>
      </c>
      <c r="C44" s="201"/>
      <c r="D44" s="162"/>
      <c r="E44" s="162"/>
      <c r="F44" s="162"/>
      <c r="G44" s="162"/>
      <c r="H44" s="162"/>
      <c r="I44" s="162"/>
      <c r="J44" s="162"/>
      <c r="K44" s="162"/>
      <c r="L44" s="162"/>
      <c r="M44" s="36"/>
      <c r="N44" s="32"/>
    </row>
    <row r="45" spans="1:16" x14ac:dyDescent="0.25">
      <c r="A45" s="31"/>
      <c r="B45" s="200" t="s">
        <v>158</v>
      </c>
      <c r="C45" s="201"/>
      <c r="D45" s="162"/>
      <c r="E45" s="162"/>
      <c r="F45" s="162"/>
      <c r="G45" s="162"/>
      <c r="H45" s="162"/>
      <c r="I45" s="162"/>
      <c r="J45" s="162"/>
      <c r="K45" s="162"/>
      <c r="L45" s="162"/>
      <c r="M45" s="36"/>
      <c r="N45" s="32"/>
    </row>
    <row r="46" spans="1:16" x14ac:dyDescent="0.25">
      <c r="A46" s="31"/>
      <c r="B46" s="35"/>
      <c r="C46" s="33"/>
      <c r="D46" s="33"/>
      <c r="E46" s="33"/>
      <c r="F46" s="33"/>
      <c r="G46" s="33"/>
      <c r="H46" s="33"/>
      <c r="I46" s="33"/>
      <c r="J46" s="33"/>
      <c r="K46" s="33"/>
      <c r="L46" s="33"/>
      <c r="M46" s="36"/>
      <c r="N46" s="32"/>
    </row>
    <row r="47" spans="1:16" ht="15" customHeight="1" x14ac:dyDescent="0.25">
      <c r="A47" s="31"/>
      <c r="B47" s="198" t="s">
        <v>299</v>
      </c>
      <c r="C47" s="199"/>
      <c r="D47" s="199"/>
      <c r="E47" s="199"/>
      <c r="F47" s="199"/>
      <c r="G47" s="199"/>
      <c r="H47" s="100"/>
      <c r="I47" s="33"/>
      <c r="J47" s="33"/>
      <c r="K47" s="33"/>
      <c r="L47" s="33"/>
      <c r="M47" s="36"/>
      <c r="N47" s="32"/>
    </row>
    <row r="48" spans="1:16" x14ac:dyDescent="0.25">
      <c r="A48" s="31"/>
      <c r="B48" s="198" t="str">
        <f>IF(H47="Yes","Is this to join a registry (e.g., registry participation/membership agreement)?","")</f>
        <v/>
      </c>
      <c r="C48" s="199"/>
      <c r="D48" s="199"/>
      <c r="E48" s="199"/>
      <c r="F48" s="199"/>
      <c r="G48" s="199"/>
      <c r="H48" s="199"/>
      <c r="I48" s="199"/>
      <c r="J48" s="15"/>
      <c r="K48" s="33"/>
      <c r="L48" s="33"/>
      <c r="M48" s="36"/>
      <c r="N48" s="32"/>
    </row>
    <row r="49" spans="1:14" x14ac:dyDescent="0.25">
      <c r="A49" s="31"/>
      <c r="B49" s="198" t="str">
        <f>IF(H47="Yes","Are you adding data/samples to an existing registry?","")</f>
        <v/>
      </c>
      <c r="C49" s="199"/>
      <c r="D49" s="199"/>
      <c r="E49" s="199"/>
      <c r="F49" s="199"/>
      <c r="G49" s="199"/>
      <c r="H49" s="199"/>
      <c r="I49" s="199"/>
      <c r="J49" s="15"/>
      <c r="K49" s="33"/>
      <c r="L49" s="33"/>
      <c r="M49" s="36"/>
      <c r="N49" s="32"/>
    </row>
    <row r="50" spans="1:14" x14ac:dyDescent="0.25">
      <c r="A50" s="31"/>
      <c r="B50" s="198" t="str">
        <f>IF(H47="Yes","Are you participating in a stand-alone study or receiving data/samples from a registry?","")</f>
        <v/>
      </c>
      <c r="C50" s="199"/>
      <c r="D50" s="199"/>
      <c r="E50" s="199"/>
      <c r="F50" s="199"/>
      <c r="G50" s="199"/>
      <c r="H50" s="199"/>
      <c r="I50" s="199"/>
      <c r="J50" s="15"/>
      <c r="K50" s="33"/>
      <c r="L50" s="33"/>
      <c r="M50" s="36"/>
      <c r="N50" s="32"/>
    </row>
    <row r="51" spans="1:14" x14ac:dyDescent="0.25">
      <c r="A51" s="31"/>
      <c r="B51" s="35"/>
      <c r="C51" s="33"/>
      <c r="D51" s="33"/>
      <c r="E51" s="33"/>
      <c r="F51" s="33"/>
      <c r="G51" s="33"/>
      <c r="H51" s="33"/>
      <c r="I51" s="33"/>
      <c r="J51" s="33"/>
      <c r="K51" s="33"/>
      <c r="L51" s="33"/>
      <c r="M51" s="36"/>
      <c r="N51" s="32"/>
    </row>
    <row r="52" spans="1:14" ht="37.5" customHeight="1" x14ac:dyDescent="0.25">
      <c r="A52" s="31"/>
      <c r="B52" s="148" t="s">
        <v>159</v>
      </c>
      <c r="C52" s="149"/>
      <c r="D52" s="149"/>
      <c r="E52" s="149"/>
      <c r="F52" s="149"/>
      <c r="G52" s="149"/>
      <c r="H52" s="149"/>
      <c r="I52" s="149"/>
      <c r="J52" s="149"/>
      <c r="K52" s="149"/>
      <c r="L52" s="24"/>
      <c r="M52" s="36"/>
      <c r="N52" s="32"/>
    </row>
    <row r="53" spans="1:14" x14ac:dyDescent="0.25">
      <c r="A53" s="31"/>
      <c r="B53" s="148" t="str">
        <f>IF(L52="No","If no, please explain:","")</f>
        <v/>
      </c>
      <c r="C53" s="149"/>
      <c r="D53" s="149"/>
      <c r="E53" s="149"/>
      <c r="F53" s="149"/>
      <c r="G53" s="149"/>
      <c r="H53" s="149"/>
      <c r="I53" s="149"/>
      <c r="J53" s="149"/>
      <c r="K53" s="149"/>
      <c r="L53" s="33"/>
      <c r="M53" s="36"/>
      <c r="N53" s="32"/>
    </row>
    <row r="54" spans="1:14" x14ac:dyDescent="0.25">
      <c r="A54" s="31"/>
      <c r="B54" s="161"/>
      <c r="C54" s="162"/>
      <c r="D54" s="162"/>
      <c r="E54" s="162"/>
      <c r="F54" s="162"/>
      <c r="G54" s="162"/>
      <c r="H54" s="162"/>
      <c r="I54" s="162"/>
      <c r="J54" s="162"/>
      <c r="K54" s="162"/>
      <c r="L54" s="162"/>
      <c r="M54" s="163"/>
      <c r="N54" s="32"/>
    </row>
    <row r="55" spans="1:14" x14ac:dyDescent="0.25">
      <c r="A55" s="31"/>
      <c r="B55" s="35"/>
      <c r="C55" s="33"/>
      <c r="D55" s="33"/>
      <c r="E55" s="33"/>
      <c r="F55" s="33"/>
      <c r="G55" s="33"/>
      <c r="H55" s="33"/>
      <c r="I55" s="33"/>
      <c r="J55" s="33"/>
      <c r="K55" s="33"/>
      <c r="L55" s="33"/>
      <c r="M55" s="36"/>
      <c r="N55" s="32"/>
    </row>
    <row r="56" spans="1:14" x14ac:dyDescent="0.25">
      <c r="A56" s="31"/>
      <c r="B56" s="194" t="s">
        <v>66</v>
      </c>
      <c r="C56" s="195"/>
      <c r="D56" s="195"/>
      <c r="E56" s="195"/>
      <c r="F56" s="195"/>
      <c r="G56" s="195"/>
      <c r="H56" s="195"/>
      <c r="I56" s="195"/>
      <c r="J56" s="195"/>
      <c r="K56" s="195"/>
      <c r="L56" s="195"/>
      <c r="M56" s="196"/>
      <c r="N56" s="32"/>
    </row>
    <row r="57" spans="1:14" ht="33" customHeight="1" x14ac:dyDescent="0.25">
      <c r="A57" s="31"/>
      <c r="B57" s="148" t="s">
        <v>277</v>
      </c>
      <c r="C57" s="149"/>
      <c r="D57" s="149"/>
      <c r="E57" s="149"/>
      <c r="F57" s="149"/>
      <c r="G57" s="149"/>
      <c r="H57" s="149"/>
      <c r="I57" s="149"/>
      <c r="J57" s="149"/>
      <c r="K57" s="149"/>
      <c r="L57" s="24"/>
      <c r="M57" s="36"/>
      <c r="N57" s="32"/>
    </row>
    <row r="58" spans="1:14" x14ac:dyDescent="0.25">
      <c r="A58" s="31"/>
      <c r="B58" s="215" t="str">
        <f>IF(L57="Yes","Will their data/samples be sent out of Unity Health Toronto?","")</f>
        <v/>
      </c>
      <c r="C58" s="197"/>
      <c r="D58" s="197"/>
      <c r="E58" s="197"/>
      <c r="F58" s="197"/>
      <c r="G58" s="197"/>
      <c r="H58" s="197"/>
      <c r="I58" s="24"/>
      <c r="J58" s="44"/>
      <c r="K58" s="44"/>
      <c r="L58" s="33"/>
      <c r="M58" s="36"/>
      <c r="N58" s="32"/>
    </row>
    <row r="59" spans="1:14" x14ac:dyDescent="0.25">
      <c r="A59" s="31"/>
      <c r="B59" s="35"/>
      <c r="C59" s="33"/>
      <c r="D59" s="33"/>
      <c r="E59" s="33"/>
      <c r="F59" s="33"/>
      <c r="G59" s="33"/>
      <c r="H59" s="33"/>
      <c r="I59" s="33"/>
      <c r="J59" s="33"/>
      <c r="K59" s="33"/>
      <c r="L59" s="33"/>
      <c r="M59" s="36"/>
      <c r="N59" s="32"/>
    </row>
    <row r="60" spans="1:14" ht="46.5" customHeight="1" x14ac:dyDescent="0.25">
      <c r="A60" s="31"/>
      <c r="B60" s="207" t="s">
        <v>231</v>
      </c>
      <c r="C60" s="208"/>
      <c r="D60" s="208"/>
      <c r="E60" s="208"/>
      <c r="F60" s="208"/>
      <c r="G60" s="208"/>
      <c r="H60" s="208"/>
      <c r="I60" s="208"/>
      <c r="J60" s="208"/>
      <c r="K60" s="208"/>
      <c r="L60" s="24"/>
      <c r="M60" s="36"/>
      <c r="N60" s="32"/>
    </row>
    <row r="61" spans="1:14" x14ac:dyDescent="0.25">
      <c r="A61" s="31"/>
      <c r="B61" s="213" t="str">
        <f>IF(L60="Yes","If yes, when will the protocol be submitted to the REB?","")</f>
        <v/>
      </c>
      <c r="C61" s="214"/>
      <c r="D61" s="214"/>
      <c r="E61" s="214"/>
      <c r="F61" s="214"/>
      <c r="G61" s="214"/>
      <c r="H61" s="211"/>
      <c r="I61" s="211"/>
      <c r="J61" s="211"/>
      <c r="K61" s="211"/>
      <c r="L61" s="211"/>
      <c r="M61" s="36"/>
      <c r="N61" s="32"/>
    </row>
    <row r="62" spans="1:14" x14ac:dyDescent="0.25">
      <c r="A62" s="31"/>
      <c r="B62" s="213" t="str">
        <f>IF(L60="Yes","For which review Date?","")</f>
        <v/>
      </c>
      <c r="C62" s="214"/>
      <c r="D62" s="214"/>
      <c r="E62" s="214"/>
      <c r="F62" s="214"/>
      <c r="G62" s="214"/>
      <c r="H62" s="211"/>
      <c r="I62" s="211"/>
      <c r="J62" s="211"/>
      <c r="K62" s="211"/>
      <c r="L62" s="211"/>
      <c r="M62" s="36"/>
      <c r="N62" s="32"/>
    </row>
    <row r="63" spans="1:14" x14ac:dyDescent="0.25">
      <c r="A63" s="31"/>
      <c r="B63" s="209" t="str">
        <f>IF(L60="No","Please provide the REB file number:","")</f>
        <v/>
      </c>
      <c r="C63" s="210"/>
      <c r="D63" s="210"/>
      <c r="E63" s="210"/>
      <c r="F63" s="210"/>
      <c r="G63" s="210"/>
      <c r="H63" s="212"/>
      <c r="I63" s="212"/>
      <c r="J63" s="212"/>
      <c r="K63" s="212"/>
      <c r="L63" s="212"/>
      <c r="M63" s="36"/>
      <c r="N63" s="32"/>
    </row>
    <row r="64" spans="1:14" x14ac:dyDescent="0.25">
      <c r="A64" s="31"/>
      <c r="B64" s="35"/>
      <c r="C64" s="33"/>
      <c r="D64" s="33"/>
      <c r="E64" s="33"/>
      <c r="F64" s="33"/>
      <c r="G64" s="33"/>
      <c r="H64" s="33"/>
      <c r="I64" s="33"/>
      <c r="J64" s="33"/>
      <c r="K64" s="33"/>
      <c r="L64" s="33"/>
      <c r="M64" s="36"/>
      <c r="N64" s="32"/>
    </row>
    <row r="65" spans="1:14" x14ac:dyDescent="0.25">
      <c r="A65" s="31"/>
      <c r="B65" s="198" t="s">
        <v>278</v>
      </c>
      <c r="C65" s="199"/>
      <c r="D65" s="199"/>
      <c r="E65" s="199"/>
      <c r="F65" s="199"/>
      <c r="G65" s="199"/>
      <c r="H65" s="24"/>
      <c r="I65" s="33"/>
      <c r="J65" s="33"/>
      <c r="K65" s="33"/>
      <c r="L65" s="33"/>
      <c r="M65" s="36"/>
      <c r="N65" s="32"/>
    </row>
    <row r="66" spans="1:14" x14ac:dyDescent="0.25">
      <c r="A66" s="31"/>
      <c r="B66" s="224" t="str">
        <f>IF(H65="Yes","Will their data/samples be sent to Unity Health Toronto?","")</f>
        <v/>
      </c>
      <c r="C66" s="190"/>
      <c r="D66" s="190"/>
      <c r="E66" s="190"/>
      <c r="F66" s="190"/>
      <c r="G66" s="190"/>
      <c r="H66" s="15"/>
      <c r="I66" s="33"/>
      <c r="J66" s="33"/>
      <c r="K66" s="33"/>
      <c r="L66" s="33"/>
      <c r="M66" s="36"/>
      <c r="N66" s="32"/>
    </row>
    <row r="67" spans="1:14" x14ac:dyDescent="0.25">
      <c r="A67" s="31"/>
      <c r="B67" s="35"/>
      <c r="C67" s="33"/>
      <c r="D67" s="33"/>
      <c r="E67" s="33"/>
      <c r="F67" s="33"/>
      <c r="G67" s="33"/>
      <c r="H67" s="33"/>
      <c r="I67" s="33"/>
      <c r="J67" s="33"/>
      <c r="K67" s="33"/>
      <c r="L67" s="33"/>
      <c r="M67" s="36"/>
      <c r="N67" s="32"/>
    </row>
    <row r="68" spans="1:14" ht="39" customHeight="1" x14ac:dyDescent="0.25">
      <c r="A68" s="31"/>
      <c r="B68" s="148" t="s">
        <v>160</v>
      </c>
      <c r="C68" s="149"/>
      <c r="D68" s="149"/>
      <c r="E68" s="149"/>
      <c r="F68" s="149"/>
      <c r="G68" s="149"/>
      <c r="H68" s="149"/>
      <c r="I68" s="149"/>
      <c r="J68" s="149"/>
      <c r="K68" s="149"/>
      <c r="L68" s="24"/>
      <c r="M68" s="36"/>
      <c r="N68" s="32"/>
    </row>
    <row r="69" spans="1:14" x14ac:dyDescent="0.25">
      <c r="A69" s="31"/>
      <c r="B69" s="221" t="str">
        <f>IF(L68="Yes","If yes, briefly explain:","")</f>
        <v/>
      </c>
      <c r="C69" s="222"/>
      <c r="D69" s="222"/>
      <c r="E69" s="33"/>
      <c r="F69" s="33"/>
      <c r="G69" s="33"/>
      <c r="H69" s="33"/>
      <c r="I69" s="33"/>
      <c r="J69" s="33"/>
      <c r="K69" s="33"/>
      <c r="L69" s="33"/>
      <c r="M69" s="36"/>
      <c r="N69" s="32"/>
    </row>
    <row r="70" spans="1:14" x14ac:dyDescent="0.25">
      <c r="A70" s="31"/>
      <c r="B70" s="161"/>
      <c r="C70" s="162"/>
      <c r="D70" s="162"/>
      <c r="E70" s="162"/>
      <c r="F70" s="162"/>
      <c r="G70" s="162"/>
      <c r="H70" s="162"/>
      <c r="I70" s="162"/>
      <c r="J70" s="162"/>
      <c r="K70" s="162"/>
      <c r="L70" s="162"/>
      <c r="M70" s="163"/>
      <c r="N70" s="32"/>
    </row>
    <row r="71" spans="1:14" x14ac:dyDescent="0.25">
      <c r="A71" s="31"/>
      <c r="B71" s="230" t="str">
        <f>IF(AND(L57="No",H65="No",L68="No"), HYPERLINK("#Addendum_2!A1", "-Please click here and complete Addendum 2, Addendum 1 is for Human Participants only-"),"")</f>
        <v/>
      </c>
      <c r="C71" s="231"/>
      <c r="D71" s="231"/>
      <c r="E71" s="231"/>
      <c r="F71" s="231"/>
      <c r="G71" s="231"/>
      <c r="H71" s="231"/>
      <c r="I71" s="231"/>
      <c r="J71" s="231"/>
      <c r="K71" s="231"/>
      <c r="L71" s="231"/>
      <c r="M71" s="232"/>
      <c r="N71" s="32"/>
    </row>
    <row r="72" spans="1:14" ht="37.5" customHeight="1" x14ac:dyDescent="0.25">
      <c r="A72" s="31"/>
      <c r="B72" s="165" t="s">
        <v>67</v>
      </c>
      <c r="C72" s="166"/>
      <c r="D72" s="166"/>
      <c r="E72" s="166"/>
      <c r="F72" s="166"/>
      <c r="G72" s="166"/>
      <c r="H72" s="166"/>
      <c r="I72" s="166"/>
      <c r="J72" s="166"/>
      <c r="K72" s="166"/>
      <c r="L72" s="24"/>
      <c r="M72" s="36"/>
      <c r="N72" s="32"/>
    </row>
    <row r="73" spans="1:14" x14ac:dyDescent="0.25">
      <c r="A73" s="31"/>
      <c r="B73" s="200" t="str">
        <f>IF(L72="Yes","…by whom?","")</f>
        <v/>
      </c>
      <c r="C73" s="201"/>
      <c r="D73" s="201"/>
      <c r="E73" s="201"/>
      <c r="F73" s="162"/>
      <c r="G73" s="162"/>
      <c r="H73" s="162"/>
      <c r="I73" s="162"/>
      <c r="J73" s="162"/>
      <c r="K73" s="162"/>
      <c r="L73" s="162"/>
      <c r="M73" s="36"/>
      <c r="N73" s="32"/>
    </row>
    <row r="74" spans="1:14" x14ac:dyDescent="0.25">
      <c r="A74" s="31"/>
      <c r="B74" s="200" t="str">
        <f>IF(L72="Yes","What information is being transferred?","")</f>
        <v/>
      </c>
      <c r="C74" s="201"/>
      <c r="D74" s="201"/>
      <c r="E74" s="201"/>
      <c r="F74" s="162"/>
      <c r="G74" s="162"/>
      <c r="H74" s="162"/>
      <c r="I74" s="162"/>
      <c r="J74" s="162"/>
      <c r="K74" s="162"/>
      <c r="L74" s="162"/>
      <c r="M74" s="36"/>
      <c r="N74" s="32"/>
    </row>
    <row r="75" spans="1:14" x14ac:dyDescent="0.25">
      <c r="A75" s="31"/>
      <c r="B75" s="35"/>
      <c r="C75" s="33"/>
      <c r="D75" s="33"/>
      <c r="E75" s="33"/>
      <c r="F75" s="33"/>
      <c r="G75" s="33"/>
      <c r="H75" s="33"/>
      <c r="I75" s="33"/>
      <c r="J75" s="33"/>
      <c r="K75" s="33"/>
      <c r="L75" s="33"/>
      <c r="M75" s="36"/>
      <c r="N75" s="32"/>
    </row>
    <row r="76" spans="1:14" x14ac:dyDescent="0.25">
      <c r="A76" s="31"/>
      <c r="B76" s="198" t="s">
        <v>68</v>
      </c>
      <c r="C76" s="199"/>
      <c r="D76" s="199"/>
      <c r="E76" s="199"/>
      <c r="F76" s="199"/>
      <c r="G76" s="199"/>
      <c r="H76" s="199"/>
      <c r="I76" s="15"/>
      <c r="J76" s="33"/>
      <c r="K76" s="33"/>
      <c r="L76" s="33"/>
      <c r="M76" s="36"/>
      <c r="N76" s="32"/>
    </row>
    <row r="77" spans="1:14" x14ac:dyDescent="0.25">
      <c r="A77" s="31"/>
      <c r="B77" s="35"/>
      <c r="C77" s="33"/>
      <c r="D77" s="33"/>
      <c r="E77" s="199" t="s">
        <v>69</v>
      </c>
      <c r="F77" s="199"/>
      <c r="G77" s="199"/>
      <c r="H77" s="199"/>
      <c r="I77" s="15"/>
      <c r="J77" s="33"/>
      <c r="K77" s="33"/>
      <c r="L77" s="33"/>
      <c r="M77" s="36"/>
      <c r="N77" s="32"/>
    </row>
    <row r="78" spans="1:14" x14ac:dyDescent="0.25">
      <c r="A78" s="31"/>
      <c r="B78" s="153" t="s">
        <v>162</v>
      </c>
      <c r="C78" s="154"/>
      <c r="D78" s="154"/>
      <c r="E78" s="154"/>
      <c r="F78" s="154"/>
      <c r="G78" s="154"/>
      <c r="H78" s="15"/>
      <c r="I78" s="6" t="str">
        <f>IF(H78="Yes","Please contact the Research Biosafety Committee.","")</f>
        <v/>
      </c>
      <c r="J78" s="33"/>
      <c r="K78" s="33"/>
      <c r="L78" s="33"/>
      <c r="M78" s="36"/>
      <c r="N78" s="32"/>
    </row>
    <row r="79" spans="1:14" x14ac:dyDescent="0.25">
      <c r="A79" s="31"/>
      <c r="H79" s="33"/>
      <c r="I79" s="33"/>
      <c r="J79" s="33"/>
      <c r="K79" s="33"/>
      <c r="L79" s="33"/>
      <c r="M79" s="36"/>
      <c r="N79" s="32"/>
    </row>
    <row r="80" spans="1:14" x14ac:dyDescent="0.25">
      <c r="A80" s="31"/>
      <c r="B80" s="33"/>
      <c r="C80" s="197" t="s">
        <v>229</v>
      </c>
      <c r="D80" s="197"/>
      <c r="E80" s="197"/>
      <c r="F80" s="197"/>
      <c r="G80" s="197"/>
      <c r="H80" s="15"/>
      <c r="I80" s="33"/>
      <c r="J80" s="33"/>
      <c r="K80" s="33"/>
      <c r="L80" s="33"/>
      <c r="M80" s="36"/>
      <c r="N80" s="32"/>
    </row>
    <row r="81" spans="1:14" x14ac:dyDescent="0.25">
      <c r="A81" s="31"/>
      <c r="B81" s="215" t="str">
        <f>IF(H80="Yes","Will it form part of their thesis work? ","")</f>
        <v/>
      </c>
      <c r="C81" s="197"/>
      <c r="D81" s="197"/>
      <c r="E81" s="197"/>
      <c r="F81" s="17"/>
      <c r="G81" s="241" t="str">
        <f>IF(F81="yes","UofT guidelines require reduced publication delays for student thesis work.  There may be questions about insurance coverage for non-employee students.","")</f>
        <v/>
      </c>
      <c r="H81" s="241"/>
      <c r="I81" s="241"/>
      <c r="J81" s="241"/>
      <c r="K81" s="241"/>
      <c r="L81" s="241"/>
      <c r="M81" s="242"/>
      <c r="N81" s="32"/>
    </row>
    <row r="82" spans="1:14" ht="27" customHeight="1" x14ac:dyDescent="0.25">
      <c r="A82" s="31"/>
      <c r="B82" s="35"/>
      <c r="C82" s="33"/>
      <c r="D82" s="33"/>
      <c r="E82" s="33"/>
      <c r="F82" s="33"/>
      <c r="G82" s="241"/>
      <c r="H82" s="241"/>
      <c r="I82" s="241"/>
      <c r="J82" s="241"/>
      <c r="K82" s="241"/>
      <c r="L82" s="241"/>
      <c r="M82" s="242"/>
      <c r="N82" s="32"/>
    </row>
    <row r="83" spans="1:14" x14ac:dyDescent="0.25">
      <c r="A83" s="31"/>
      <c r="B83" s="153" t="s">
        <v>163</v>
      </c>
      <c r="C83" s="154"/>
      <c r="D83" s="154"/>
      <c r="E83" s="154"/>
      <c r="F83" s="154"/>
      <c r="G83" s="154"/>
      <c r="H83" s="154"/>
      <c r="I83" s="154"/>
      <c r="J83" s="15"/>
      <c r="K83" s="192" t="str">
        <f>IF(J83="No","Please discuss with your Department Head.","")</f>
        <v/>
      </c>
      <c r="L83" s="192"/>
      <c r="M83" s="193"/>
      <c r="N83" s="32"/>
    </row>
    <row r="84" spans="1:14" x14ac:dyDescent="0.25">
      <c r="A84" s="31"/>
      <c r="B84" s="37"/>
      <c r="C84" s="33"/>
      <c r="D84" s="33"/>
      <c r="E84" s="33"/>
      <c r="F84" s="33"/>
      <c r="G84" s="33"/>
      <c r="H84" s="33"/>
      <c r="I84" s="33"/>
      <c r="J84" s="33"/>
      <c r="K84" s="192"/>
      <c r="L84" s="192"/>
      <c r="M84" s="193"/>
      <c r="N84" s="32"/>
    </row>
    <row r="85" spans="1:14" x14ac:dyDescent="0.25">
      <c r="A85" s="31"/>
      <c r="B85" s="35"/>
      <c r="C85" s="33"/>
      <c r="D85" s="33"/>
      <c r="E85" s="33"/>
      <c r="F85" s="33"/>
      <c r="G85" s="33"/>
      <c r="H85" s="33"/>
      <c r="I85" s="33"/>
      <c r="J85" s="33"/>
      <c r="K85" s="33"/>
      <c r="L85" s="33"/>
      <c r="M85" s="36"/>
      <c r="N85" s="32"/>
    </row>
    <row r="86" spans="1:14" x14ac:dyDescent="0.25">
      <c r="A86" s="31"/>
      <c r="B86" s="194" t="s">
        <v>70</v>
      </c>
      <c r="C86" s="195"/>
      <c r="D86" s="195"/>
      <c r="E86" s="195"/>
      <c r="F86" s="195"/>
      <c r="G86" s="195"/>
      <c r="H86" s="195"/>
      <c r="I86" s="195"/>
      <c r="J86" s="195"/>
      <c r="K86" s="195"/>
      <c r="L86" s="195"/>
      <c r="M86" s="196"/>
      <c r="N86" s="32"/>
    </row>
    <row r="87" spans="1:14" x14ac:dyDescent="0.25">
      <c r="A87" s="31"/>
      <c r="B87" s="35"/>
      <c r="C87" s="33"/>
      <c r="D87" s="33"/>
      <c r="E87" s="33"/>
      <c r="F87" s="33"/>
      <c r="G87" s="33"/>
      <c r="H87" s="33"/>
      <c r="I87" s="33"/>
      <c r="J87" s="33"/>
      <c r="K87" s="33"/>
      <c r="L87" s="33"/>
      <c r="M87" s="36"/>
      <c r="N87" s="32"/>
    </row>
    <row r="88" spans="1:14" x14ac:dyDescent="0.25">
      <c r="A88" s="31"/>
      <c r="B88" s="35"/>
      <c r="C88" s="197" t="s">
        <v>71</v>
      </c>
      <c r="D88" s="197"/>
      <c r="E88" s="197"/>
      <c r="F88" s="197"/>
      <c r="G88" s="197"/>
      <c r="H88" s="197"/>
      <c r="I88" s="15"/>
      <c r="J88" s="33"/>
      <c r="K88" s="33"/>
      <c r="L88" s="33"/>
      <c r="M88" s="36"/>
      <c r="N88" s="32"/>
    </row>
    <row r="89" spans="1:14" x14ac:dyDescent="0.25">
      <c r="A89" s="31"/>
      <c r="B89" s="158" t="str">
        <f>IF(I88="Yes", HYPERLINK("#Addendum_1S4!A1", "Please click here and complete Section 4"),"")</f>
        <v/>
      </c>
      <c r="C89" s="159"/>
      <c r="D89" s="159"/>
      <c r="E89" s="159"/>
      <c r="F89" s="159"/>
      <c r="G89" s="159"/>
      <c r="H89" s="159"/>
      <c r="I89" s="159"/>
      <c r="J89" s="159"/>
      <c r="K89" s="159"/>
      <c r="L89" s="159"/>
      <c r="M89" s="36"/>
      <c r="N89" s="32"/>
    </row>
    <row r="90" spans="1:14" x14ac:dyDescent="0.25">
      <c r="A90" s="31"/>
      <c r="B90" s="35"/>
      <c r="C90" s="33"/>
      <c r="D90" s="33"/>
      <c r="E90" s="33"/>
      <c r="F90" s="33"/>
      <c r="G90" s="33"/>
      <c r="H90" s="33"/>
      <c r="I90" s="33"/>
      <c r="J90" s="33"/>
      <c r="K90" s="33"/>
      <c r="L90" s="33"/>
      <c r="M90" s="36"/>
      <c r="N90" s="32"/>
    </row>
    <row r="91" spans="1:14" x14ac:dyDescent="0.25">
      <c r="A91" s="31"/>
      <c r="B91" s="194" t="s">
        <v>75</v>
      </c>
      <c r="C91" s="195"/>
      <c r="D91" s="195"/>
      <c r="E91" s="195"/>
      <c r="F91" s="195"/>
      <c r="G91" s="195"/>
      <c r="H91" s="195"/>
      <c r="I91" s="195"/>
      <c r="J91" s="195"/>
      <c r="K91" s="195"/>
      <c r="L91" s="195"/>
      <c r="M91" s="196"/>
      <c r="N91" s="32"/>
    </row>
    <row r="92" spans="1:14" x14ac:dyDescent="0.25">
      <c r="A92" s="31"/>
      <c r="B92" s="35"/>
      <c r="C92" s="33"/>
      <c r="D92" s="33"/>
      <c r="E92" s="33"/>
      <c r="F92" s="33"/>
      <c r="G92" s="33"/>
      <c r="H92" s="33"/>
      <c r="I92" s="33"/>
      <c r="J92" s="33"/>
      <c r="K92" s="33"/>
      <c r="L92" s="33"/>
      <c r="M92" s="36"/>
      <c r="N92" s="32"/>
    </row>
    <row r="93" spans="1:14" ht="33.75" customHeight="1" x14ac:dyDescent="0.25">
      <c r="A93" s="31"/>
      <c r="B93" s="165" t="s">
        <v>76</v>
      </c>
      <c r="C93" s="166"/>
      <c r="D93" s="166"/>
      <c r="E93" s="166"/>
      <c r="F93" s="166"/>
      <c r="G93" s="166"/>
      <c r="H93" s="166"/>
      <c r="I93" s="166"/>
      <c r="J93" s="166"/>
      <c r="K93" s="166"/>
      <c r="L93" s="24"/>
      <c r="M93" s="36"/>
      <c r="N93" s="32"/>
    </row>
    <row r="94" spans="1:14" x14ac:dyDescent="0.25">
      <c r="A94" s="31"/>
      <c r="B94" s="35"/>
      <c r="C94" s="33"/>
      <c r="D94" s="33"/>
      <c r="E94" s="33"/>
      <c r="F94" s="33"/>
      <c r="G94" s="33"/>
      <c r="H94" s="33"/>
      <c r="I94" s="33"/>
      <c r="J94" s="33"/>
      <c r="K94" s="33"/>
      <c r="L94" s="33"/>
      <c r="M94" s="36"/>
      <c r="N94" s="32"/>
    </row>
    <row r="95" spans="1:14" x14ac:dyDescent="0.25">
      <c r="A95" s="31"/>
      <c r="B95" s="194" t="s">
        <v>77</v>
      </c>
      <c r="C95" s="195"/>
      <c r="D95" s="195"/>
      <c r="E95" s="195"/>
      <c r="F95" s="195"/>
      <c r="G95" s="195"/>
      <c r="H95" s="195"/>
      <c r="I95" s="195"/>
      <c r="J95" s="195"/>
      <c r="K95" s="195"/>
      <c r="L95" s="195"/>
      <c r="M95" s="196"/>
      <c r="N95" s="32"/>
    </row>
    <row r="96" spans="1:14" x14ac:dyDescent="0.25">
      <c r="A96" s="31"/>
      <c r="B96" s="35"/>
      <c r="C96" s="33"/>
      <c r="D96" s="33"/>
      <c r="E96" s="33"/>
      <c r="F96" s="33"/>
      <c r="G96" s="33"/>
      <c r="H96" s="33"/>
      <c r="I96" s="33"/>
      <c r="J96" s="33"/>
      <c r="K96" s="33"/>
      <c r="L96" s="33"/>
      <c r="M96" s="36"/>
      <c r="N96" s="32"/>
    </row>
    <row r="97" spans="1:28" ht="31.5" customHeight="1" x14ac:dyDescent="0.25">
      <c r="A97" s="31"/>
      <c r="B97" s="219" t="s">
        <v>165</v>
      </c>
      <c r="C97" s="220"/>
      <c r="D97" s="220"/>
      <c r="E97" s="220"/>
      <c r="F97" s="220"/>
      <c r="G97" s="220"/>
      <c r="H97" s="220"/>
      <c r="I97" s="220"/>
      <c r="J97" s="24"/>
      <c r="K97" s="60"/>
      <c r="L97" s="33"/>
      <c r="M97" s="36"/>
      <c r="N97" s="32"/>
    </row>
    <row r="98" spans="1:28" x14ac:dyDescent="0.25">
      <c r="A98" s="31"/>
      <c r="B98" s="35"/>
      <c r="C98" s="33"/>
      <c r="D98" s="33"/>
      <c r="E98" s="33"/>
      <c r="F98" s="33"/>
      <c r="G98" s="33"/>
      <c r="H98" s="33"/>
      <c r="I98" s="33"/>
      <c r="J98" s="33"/>
      <c r="K98" s="33"/>
      <c r="L98" s="33"/>
      <c r="M98" s="36"/>
      <c r="N98" s="32"/>
    </row>
    <row r="99" spans="1:28" x14ac:dyDescent="0.25">
      <c r="A99" s="31"/>
      <c r="B99" s="35"/>
      <c r="C99" s="33"/>
      <c r="D99" s="33"/>
      <c r="E99" s="33"/>
      <c r="F99" s="33"/>
      <c r="G99" s="33"/>
      <c r="H99" s="33"/>
      <c r="I99" s="33"/>
      <c r="J99" s="33"/>
      <c r="K99" s="33"/>
      <c r="L99" s="33"/>
      <c r="M99" s="36"/>
      <c r="N99" s="32"/>
    </row>
    <row r="100" spans="1:28" x14ac:dyDescent="0.25">
      <c r="A100" s="31"/>
      <c r="B100" s="215" t="s">
        <v>279</v>
      </c>
      <c r="C100" s="197"/>
      <c r="D100" s="197"/>
      <c r="E100" s="197"/>
      <c r="F100" s="197"/>
      <c r="G100" s="197"/>
      <c r="H100" s="197"/>
      <c r="I100" s="18"/>
      <c r="J100" s="33"/>
      <c r="K100" s="33"/>
      <c r="L100" s="33"/>
      <c r="M100" s="36"/>
      <c r="N100" s="32"/>
    </row>
    <row r="101" spans="1:28" x14ac:dyDescent="0.25">
      <c r="A101" s="31"/>
      <c r="B101" s="35"/>
      <c r="C101" s="33"/>
      <c r="D101" s="33"/>
      <c r="E101" s="33"/>
      <c r="F101" s="33"/>
      <c r="G101" s="33"/>
      <c r="H101" s="33"/>
      <c r="I101" s="33"/>
      <c r="J101" s="33"/>
      <c r="K101" s="33"/>
      <c r="L101" s="33"/>
      <c r="M101" s="36"/>
      <c r="N101" s="32"/>
    </row>
    <row r="102" spans="1:28" x14ac:dyDescent="0.25">
      <c r="A102" s="31"/>
      <c r="B102" s="35" t="s">
        <v>78</v>
      </c>
      <c r="C102" s="33"/>
      <c r="D102" s="33"/>
      <c r="E102" s="33"/>
      <c r="F102" s="33"/>
      <c r="G102" s="15"/>
      <c r="H102" s="33"/>
      <c r="I102" s="33"/>
      <c r="J102" s="33"/>
      <c r="K102" s="33"/>
      <c r="L102" s="33"/>
      <c r="M102" s="36"/>
      <c r="N102" s="32"/>
      <c r="R102" s="44"/>
      <c r="S102" s="44"/>
    </row>
    <row r="103" spans="1:28" x14ac:dyDescent="0.25">
      <c r="A103" s="31"/>
      <c r="B103" s="35" t="str">
        <f>IF(G102="No","Please explain how the other costs will be funded:","")</f>
        <v/>
      </c>
      <c r="C103" s="33"/>
      <c r="D103" s="33"/>
      <c r="E103" s="33"/>
      <c r="F103" s="33"/>
      <c r="G103" s="33"/>
      <c r="H103" s="33"/>
      <c r="I103" s="33"/>
      <c r="J103" s="33"/>
      <c r="K103" s="33"/>
      <c r="L103" s="33"/>
      <c r="M103" s="36"/>
      <c r="N103" s="32"/>
    </row>
    <row r="104" spans="1:28" x14ac:dyDescent="0.25">
      <c r="A104" s="31"/>
      <c r="B104" s="161"/>
      <c r="C104" s="162"/>
      <c r="D104" s="162"/>
      <c r="E104" s="162"/>
      <c r="F104" s="162"/>
      <c r="G104" s="162"/>
      <c r="H104" s="162"/>
      <c r="I104" s="162"/>
      <c r="J104" s="162"/>
      <c r="K104" s="162"/>
      <c r="L104" s="162"/>
      <c r="M104" s="163"/>
      <c r="N104" s="32"/>
    </row>
    <row r="105" spans="1:28" x14ac:dyDescent="0.25">
      <c r="A105" s="31"/>
      <c r="B105" s="35"/>
      <c r="C105" s="23"/>
      <c r="D105" s="23"/>
      <c r="E105" s="23"/>
      <c r="F105" s="23"/>
      <c r="G105" s="23"/>
      <c r="H105" s="23"/>
      <c r="I105" s="23"/>
      <c r="J105" s="23"/>
      <c r="K105" s="23"/>
      <c r="L105" s="23"/>
      <c r="M105" s="61"/>
      <c r="N105" s="32"/>
      <c r="T105" s="44"/>
      <c r="U105" s="44"/>
      <c r="V105" s="44"/>
      <c r="W105" s="44"/>
      <c r="X105" s="44"/>
      <c r="Y105" s="44"/>
      <c r="Z105" s="44"/>
      <c r="AA105" s="44"/>
      <c r="AB105" s="44"/>
    </row>
    <row r="106" spans="1:28" x14ac:dyDescent="0.25">
      <c r="A106" s="31"/>
      <c r="B106" s="35" t="s">
        <v>79</v>
      </c>
      <c r="C106" s="21"/>
      <c r="D106" s="197" t="str">
        <f>IF(C106="Other","Please specify currency:","")</f>
        <v/>
      </c>
      <c r="E106" s="197"/>
      <c r="F106" s="197"/>
      <c r="G106" s="160"/>
      <c r="H106" s="160"/>
      <c r="I106" s="160"/>
      <c r="J106" s="160"/>
      <c r="K106" s="160"/>
      <c r="L106" s="160"/>
      <c r="M106" s="36"/>
      <c r="N106" s="32"/>
    </row>
    <row r="107" spans="1:28" x14ac:dyDescent="0.25">
      <c r="A107" s="31"/>
      <c r="B107" s="35"/>
      <c r="C107" s="33"/>
      <c r="D107" s="33"/>
      <c r="E107" s="33"/>
      <c r="F107" s="33"/>
      <c r="G107" s="33"/>
      <c r="H107" s="33"/>
      <c r="I107" s="33"/>
      <c r="J107" s="33"/>
      <c r="K107" s="33"/>
      <c r="L107" s="33"/>
      <c r="M107" s="36"/>
      <c r="N107" s="32"/>
    </row>
    <row r="108" spans="1:28" x14ac:dyDescent="0.25">
      <c r="A108" s="31"/>
      <c r="B108" s="215" t="s">
        <v>166</v>
      </c>
      <c r="C108" s="197"/>
      <c r="D108" s="246"/>
      <c r="E108" s="246"/>
      <c r="F108" s="246"/>
      <c r="G108" s="246"/>
      <c r="H108" s="23" t="s">
        <v>167</v>
      </c>
      <c r="I108" s="246"/>
      <c r="J108" s="246"/>
      <c r="K108" s="246"/>
      <c r="L108" s="246"/>
      <c r="M108" s="36"/>
      <c r="N108" s="32"/>
    </row>
    <row r="109" spans="1:28" x14ac:dyDescent="0.25">
      <c r="A109" s="31"/>
      <c r="B109" s="35"/>
      <c r="C109" s="33"/>
      <c r="D109" s="33"/>
      <c r="E109" s="66"/>
      <c r="F109" s="33"/>
      <c r="G109" s="33"/>
      <c r="H109" s="33"/>
      <c r="I109" s="33"/>
      <c r="J109" s="33"/>
      <c r="K109" s="33"/>
      <c r="L109" s="33"/>
      <c r="M109" s="36"/>
      <c r="N109" s="32"/>
    </row>
    <row r="110" spans="1:28" x14ac:dyDescent="0.25">
      <c r="A110" s="31"/>
      <c r="B110" s="243" t="s">
        <v>80</v>
      </c>
      <c r="C110" s="244"/>
      <c r="D110" s="244"/>
      <c r="E110" s="244"/>
      <c r="F110" s="244"/>
      <c r="G110" s="244"/>
      <c r="H110" s="244"/>
      <c r="I110" s="244"/>
      <c r="J110" s="244"/>
      <c r="K110" s="244"/>
      <c r="L110" s="33"/>
      <c r="M110" s="36"/>
      <c r="N110" s="32"/>
    </row>
    <row r="111" spans="1:28" x14ac:dyDescent="0.25">
      <c r="A111" s="31"/>
      <c r="B111" s="153" t="s">
        <v>168</v>
      </c>
      <c r="C111" s="154"/>
      <c r="D111" s="154"/>
      <c r="E111" s="180"/>
      <c r="F111" s="180"/>
      <c r="G111" s="180"/>
      <c r="H111" s="33"/>
      <c r="I111" s="33"/>
      <c r="J111" s="33"/>
      <c r="K111" s="33"/>
      <c r="L111" s="33"/>
      <c r="M111" s="36"/>
      <c r="N111" s="32"/>
    </row>
    <row r="112" spans="1:28" x14ac:dyDescent="0.25">
      <c r="A112" s="31"/>
      <c r="B112" s="153" t="s">
        <v>169</v>
      </c>
      <c r="C112" s="154"/>
      <c r="D112" s="154"/>
      <c r="E112" s="15"/>
      <c r="F112" s="33"/>
      <c r="G112" s="33"/>
      <c r="H112" s="33"/>
      <c r="I112" s="33"/>
      <c r="J112" s="33"/>
      <c r="K112" s="33"/>
      <c r="L112" s="33"/>
      <c r="M112" s="36"/>
      <c r="N112" s="32"/>
    </row>
    <row r="113" spans="1:14" x14ac:dyDescent="0.25">
      <c r="A113" s="31"/>
      <c r="B113" s="153" t="s">
        <v>81</v>
      </c>
      <c r="C113" s="154"/>
      <c r="D113" s="154"/>
      <c r="E113" s="15"/>
      <c r="F113" s="33"/>
      <c r="G113" s="33"/>
      <c r="H113" s="33"/>
      <c r="I113" s="33"/>
      <c r="J113" s="33"/>
      <c r="K113" s="33"/>
      <c r="L113" s="33"/>
      <c r="M113" s="36"/>
      <c r="N113" s="32"/>
    </row>
    <row r="114" spans="1:14" x14ac:dyDescent="0.25">
      <c r="A114" s="31"/>
      <c r="B114" s="153" t="s">
        <v>82</v>
      </c>
      <c r="C114" s="154"/>
      <c r="D114" s="154"/>
      <c r="E114" s="15"/>
      <c r="F114" s="33"/>
      <c r="G114" s="33"/>
      <c r="H114" s="33"/>
      <c r="I114" s="33"/>
      <c r="J114" s="33"/>
      <c r="K114" s="33"/>
      <c r="L114" s="33"/>
      <c r="M114" s="36"/>
      <c r="N114" s="32"/>
    </row>
    <row r="115" spans="1:14" x14ac:dyDescent="0.25">
      <c r="A115" s="31"/>
      <c r="B115" s="153" t="s">
        <v>83</v>
      </c>
      <c r="C115" s="154"/>
      <c r="D115" s="154"/>
      <c r="E115" s="15"/>
      <c r="F115" s="33"/>
      <c r="G115" s="33"/>
      <c r="H115" s="33"/>
      <c r="I115" s="33"/>
      <c r="J115" s="33"/>
      <c r="K115" s="33"/>
      <c r="L115" s="33"/>
      <c r="M115" s="36"/>
      <c r="N115" s="32"/>
    </row>
    <row r="116" spans="1:14" x14ac:dyDescent="0.25">
      <c r="A116" s="31"/>
      <c r="B116" s="153" t="s">
        <v>84</v>
      </c>
      <c r="C116" s="154"/>
      <c r="D116" s="154"/>
      <c r="E116" s="15"/>
      <c r="F116" s="33"/>
      <c r="G116" s="33"/>
      <c r="H116" s="33"/>
      <c r="I116" s="33"/>
      <c r="J116" s="33"/>
      <c r="K116" s="33"/>
      <c r="L116" s="33"/>
      <c r="M116" s="36"/>
      <c r="N116" s="32"/>
    </row>
    <row r="117" spans="1:14" x14ac:dyDescent="0.25">
      <c r="A117" s="31"/>
      <c r="B117" s="153" t="s">
        <v>85</v>
      </c>
      <c r="C117" s="154"/>
      <c r="D117" s="154"/>
      <c r="E117" s="15"/>
      <c r="F117" s="33"/>
      <c r="G117" s="33"/>
      <c r="H117" s="33"/>
      <c r="I117" s="33"/>
      <c r="J117" s="33"/>
      <c r="K117" s="33"/>
      <c r="L117" s="33"/>
      <c r="M117" s="36"/>
      <c r="N117" s="32"/>
    </row>
    <row r="118" spans="1:14" x14ac:dyDescent="0.25">
      <c r="A118" s="31"/>
      <c r="B118" s="153" t="s">
        <v>86</v>
      </c>
      <c r="C118" s="154"/>
      <c r="D118" s="154"/>
      <c r="E118" s="15"/>
      <c r="F118" s="33"/>
      <c r="G118" s="33"/>
      <c r="H118" s="33"/>
      <c r="I118" s="33"/>
      <c r="J118" s="33"/>
      <c r="K118" s="33"/>
      <c r="L118" s="33"/>
      <c r="M118" s="36"/>
      <c r="N118" s="32"/>
    </row>
    <row r="119" spans="1:14" x14ac:dyDescent="0.25">
      <c r="A119" s="31"/>
      <c r="B119" s="35"/>
      <c r="C119" s="33"/>
      <c r="D119" s="33"/>
      <c r="E119" s="66"/>
      <c r="F119" s="33"/>
      <c r="G119" s="33"/>
      <c r="H119" s="33"/>
      <c r="I119" s="33"/>
      <c r="J119" s="33"/>
      <c r="K119" s="33"/>
      <c r="L119" s="33"/>
      <c r="M119" s="36"/>
      <c r="N119" s="32"/>
    </row>
    <row r="120" spans="1:14" x14ac:dyDescent="0.25">
      <c r="A120" s="31"/>
      <c r="B120" s="215" t="s">
        <v>87</v>
      </c>
      <c r="C120" s="197"/>
      <c r="D120" s="245"/>
      <c r="E120" s="245"/>
      <c r="F120" s="239" t="s">
        <v>88</v>
      </c>
      <c r="G120" s="239"/>
      <c r="H120" s="239"/>
      <c r="I120" s="239"/>
      <c r="J120" s="239"/>
      <c r="K120" s="239"/>
      <c r="L120" s="239"/>
      <c r="M120" s="240"/>
      <c r="N120" s="32"/>
    </row>
    <row r="121" spans="1:14" ht="54.75" customHeight="1" x14ac:dyDescent="0.25">
      <c r="A121" s="31"/>
      <c r="B121" s="233" t="s">
        <v>324</v>
      </c>
      <c r="C121" s="234"/>
      <c r="D121" s="234"/>
      <c r="E121" s="234"/>
      <c r="F121" s="234"/>
      <c r="G121" s="234"/>
      <c r="H121" s="234"/>
      <c r="I121" s="234"/>
      <c r="J121" s="234"/>
      <c r="K121" s="234"/>
      <c r="L121" s="234"/>
      <c r="M121" s="235"/>
      <c r="N121" s="32"/>
    </row>
    <row r="122" spans="1:14" x14ac:dyDescent="0.25">
      <c r="A122" s="31"/>
      <c r="B122" s="35"/>
      <c r="C122" s="33"/>
      <c r="D122" s="33"/>
      <c r="E122" s="33"/>
      <c r="F122" s="33"/>
      <c r="G122" s="33"/>
      <c r="H122" s="33"/>
      <c r="I122" s="33"/>
      <c r="J122" s="33"/>
      <c r="K122" s="33"/>
      <c r="L122" s="33"/>
      <c r="M122" s="36"/>
      <c r="N122" s="32"/>
    </row>
    <row r="123" spans="1:14" ht="15" customHeight="1" x14ac:dyDescent="0.25">
      <c r="A123" s="31"/>
      <c r="B123" s="236" t="str">
        <f>IF(DTS!C34="Sub Award (Outgoing)",HYPERLINK("#Addendum_8!a1","Please click here to also complete Addendum #8 for the Sub Award (Outgoing)"),HYPERLINK("#Instructions_Checklist!a1","Please click here to return to the checklist"))</f>
        <v>Please click here to return to the checklist</v>
      </c>
      <c r="C123" s="203"/>
      <c r="D123" s="203"/>
      <c r="E123" s="203"/>
      <c r="F123" s="203"/>
      <c r="G123" s="203"/>
      <c r="H123" s="203"/>
      <c r="I123" s="203"/>
      <c r="J123" s="203"/>
      <c r="K123" s="203"/>
      <c r="L123" s="203"/>
      <c r="M123" s="237"/>
      <c r="N123" s="32"/>
    </row>
    <row r="124" spans="1:14" ht="15.75" thickBot="1" x14ac:dyDescent="0.3">
      <c r="A124" s="31"/>
      <c r="B124" s="47"/>
      <c r="C124" s="48"/>
      <c r="D124" s="48"/>
      <c r="E124" s="48"/>
      <c r="F124" s="48"/>
      <c r="G124" s="48"/>
      <c r="H124" s="48"/>
      <c r="I124" s="48"/>
      <c r="J124" s="48"/>
      <c r="K124" s="48"/>
      <c r="L124" s="48"/>
      <c r="M124" s="49"/>
      <c r="N124" s="32"/>
    </row>
    <row r="125" spans="1:14" ht="15.75" thickBot="1" x14ac:dyDescent="0.3">
      <c r="A125" s="50"/>
      <c r="B125" s="51"/>
      <c r="C125" s="51"/>
      <c r="D125" s="51"/>
      <c r="E125" s="51"/>
      <c r="F125" s="51"/>
      <c r="G125" s="51"/>
      <c r="H125" s="51"/>
      <c r="I125" s="51"/>
      <c r="J125" s="51"/>
      <c r="K125" s="51"/>
      <c r="L125" s="51"/>
      <c r="M125" s="51"/>
      <c r="N125" s="52"/>
    </row>
    <row r="126" spans="1:14" hidden="1" x14ac:dyDescent="0.25"/>
    <row r="127" spans="1:14" hidden="1" x14ac:dyDescent="0.25"/>
    <row r="128" spans="1:14" hidden="1" x14ac:dyDescent="0.25"/>
    <row r="129" hidden="1" x14ac:dyDescent="0.25"/>
    <row r="130" hidden="1" x14ac:dyDescent="0.25"/>
  </sheetData>
  <sheetProtection sheet="1" formatRows="0"/>
  <mergeCells count="105">
    <mergeCell ref="B40:G40"/>
    <mergeCell ref="B36:F36"/>
    <mergeCell ref="G36:L36"/>
    <mergeCell ref="B38:G38"/>
    <mergeCell ref="B71:M71"/>
    <mergeCell ref="B121:M121"/>
    <mergeCell ref="B123:M123"/>
    <mergeCell ref="C8:I8"/>
    <mergeCell ref="F120:M120"/>
    <mergeCell ref="C80:G80"/>
    <mergeCell ref="B81:E81"/>
    <mergeCell ref="G81:M82"/>
    <mergeCell ref="B117:D117"/>
    <mergeCell ref="B118:D118"/>
    <mergeCell ref="B110:K110"/>
    <mergeCell ref="D120:E120"/>
    <mergeCell ref="B120:C120"/>
    <mergeCell ref="B112:D112"/>
    <mergeCell ref="B113:D113"/>
    <mergeCell ref="B114:D114"/>
    <mergeCell ref="B115:D115"/>
    <mergeCell ref="B116:D116"/>
    <mergeCell ref="D108:G108"/>
    <mergeCell ref="I108:L108"/>
    <mergeCell ref="B52:K52"/>
    <mergeCell ref="D44:L44"/>
    <mergeCell ref="D45:L45"/>
    <mergeCell ref="B48:I48"/>
    <mergeCell ref="B47:G47"/>
    <mergeCell ref="B50:I50"/>
    <mergeCell ref="B49:I49"/>
    <mergeCell ref="B108:C108"/>
    <mergeCell ref="E111:G111"/>
    <mergeCell ref="B111:D111"/>
    <mergeCell ref="B104:M104"/>
    <mergeCell ref="D106:F106"/>
    <mergeCell ref="G106:L106"/>
    <mergeCell ref="B95:M95"/>
    <mergeCell ref="B97:I97"/>
    <mergeCell ref="B100:H100"/>
    <mergeCell ref="B66:G66"/>
    <mergeCell ref="B68:K68"/>
    <mergeCell ref="B69:D69"/>
    <mergeCell ref="B70:M70"/>
    <mergeCell ref="B65:G65"/>
    <mergeCell ref="B89:L89"/>
    <mergeCell ref="B91:M91"/>
    <mergeCell ref="B93:K93"/>
    <mergeCell ref="B2:M2"/>
    <mergeCell ref="B4:M4"/>
    <mergeCell ref="B5:I5"/>
    <mergeCell ref="J5:M5"/>
    <mergeCell ref="B15:M15"/>
    <mergeCell ref="C9:K9"/>
    <mergeCell ref="C10:K10"/>
    <mergeCell ref="C11:K11"/>
    <mergeCell ref="C12:K12"/>
    <mergeCell ref="C7:D7"/>
    <mergeCell ref="B3:M3"/>
    <mergeCell ref="B19:M19"/>
    <mergeCell ref="B16:H16"/>
    <mergeCell ref="J16:L16"/>
    <mergeCell ref="B21:K21"/>
    <mergeCell ref="B23:M23"/>
    <mergeCell ref="B22:L22"/>
    <mergeCell ref="B17:K17"/>
    <mergeCell ref="B25:K25"/>
    <mergeCell ref="J26:L26"/>
    <mergeCell ref="B26:I26"/>
    <mergeCell ref="C27:L27"/>
    <mergeCell ref="B29:E29"/>
    <mergeCell ref="B30:E30"/>
    <mergeCell ref="F29:L29"/>
    <mergeCell ref="F30:L30"/>
    <mergeCell ref="B35:F35"/>
    <mergeCell ref="B41:L41"/>
    <mergeCell ref="B63:G63"/>
    <mergeCell ref="H61:L61"/>
    <mergeCell ref="H62:L62"/>
    <mergeCell ref="H63:L63"/>
    <mergeCell ref="B60:K60"/>
    <mergeCell ref="B61:G61"/>
    <mergeCell ref="B58:H58"/>
    <mergeCell ref="B62:G62"/>
    <mergeCell ref="B33:M33"/>
    <mergeCell ref="B53:K53"/>
    <mergeCell ref="B43:I43"/>
    <mergeCell ref="B54:M54"/>
    <mergeCell ref="B56:M56"/>
    <mergeCell ref="B57:K57"/>
    <mergeCell ref="B44:C44"/>
    <mergeCell ref="B45:C45"/>
    <mergeCell ref="B32:K32"/>
    <mergeCell ref="B78:G78"/>
    <mergeCell ref="B83:I83"/>
    <mergeCell ref="K83:M84"/>
    <mergeCell ref="B86:M86"/>
    <mergeCell ref="C88:H88"/>
    <mergeCell ref="B76:H76"/>
    <mergeCell ref="E77:H77"/>
    <mergeCell ref="B72:K72"/>
    <mergeCell ref="B73:E73"/>
    <mergeCell ref="B74:E74"/>
    <mergeCell ref="F73:L73"/>
    <mergeCell ref="F74:L74"/>
  </mergeCells>
  <conditionalFormatting sqref="E7 G35">
    <cfRule type="notContainsText" dxfId="410" priority="81" operator="notContains" text="*">
      <formula>ISERROR(SEARCH("*",E7))</formula>
    </cfRule>
  </conditionalFormatting>
  <conditionalFormatting sqref="L17">
    <cfRule type="expression" dxfId="409" priority="80">
      <formula>IF(AND($L$17="",$B$17="You answered yes to one of the above, has this information been disclosed in the REB application? (drop down)"),TRUE,FALSE)</formula>
    </cfRule>
  </conditionalFormatting>
  <conditionalFormatting sqref="I16">
    <cfRule type="notContainsText" dxfId="408" priority="79" operator="notContains" text="*">
      <formula>ISERROR(SEARCH("*",I16))</formula>
    </cfRule>
  </conditionalFormatting>
  <conditionalFormatting sqref="L21">
    <cfRule type="notContainsText" dxfId="407" priority="78" operator="notContains" text="*">
      <formula>ISERROR(SEARCH("*",L21))</formula>
    </cfRule>
  </conditionalFormatting>
  <conditionalFormatting sqref="L25">
    <cfRule type="notContainsText" dxfId="406" priority="77" operator="notContains" text="*">
      <formula>ISERROR(SEARCH("*",L25))</formula>
    </cfRule>
  </conditionalFormatting>
  <conditionalFormatting sqref="H40">
    <cfRule type="notContainsText" dxfId="405" priority="76" operator="notContains" text="*">
      <formula>ISERROR(SEARCH("*",H40))</formula>
    </cfRule>
  </conditionalFormatting>
  <conditionalFormatting sqref="H38">
    <cfRule type="notContainsText" dxfId="404" priority="75" operator="notContains" text="*">
      <formula>ISERROR(SEARCH("*",H38))</formula>
    </cfRule>
  </conditionalFormatting>
  <conditionalFormatting sqref="L52">
    <cfRule type="notContainsText" dxfId="403" priority="74" operator="notContains" text="*">
      <formula>ISERROR(SEARCH("*",L52))</formula>
    </cfRule>
  </conditionalFormatting>
  <conditionalFormatting sqref="L57">
    <cfRule type="notContainsText" dxfId="402" priority="73" operator="notContains" text="*">
      <formula>ISERROR(SEARCH("*",L57))</formula>
    </cfRule>
  </conditionalFormatting>
  <conditionalFormatting sqref="L60">
    <cfRule type="notContainsText" dxfId="401" priority="72" operator="notContains" text="*">
      <formula>ISERROR(SEARCH("*",L60))</formula>
    </cfRule>
  </conditionalFormatting>
  <conditionalFormatting sqref="H65">
    <cfRule type="notContainsText" dxfId="400" priority="71" operator="notContains" text="*">
      <formula>ISERROR(SEARCH("*",H65))</formula>
    </cfRule>
  </conditionalFormatting>
  <conditionalFormatting sqref="L68">
    <cfRule type="notContainsText" dxfId="399" priority="69" operator="notContains" text="*">
      <formula>ISERROR(SEARCH("*",L68))</formula>
    </cfRule>
  </conditionalFormatting>
  <conditionalFormatting sqref="L72">
    <cfRule type="notContainsText" dxfId="398" priority="68" operator="notContains" text="*">
      <formula>ISERROR(SEARCH("*",L72))</formula>
    </cfRule>
  </conditionalFormatting>
  <conditionalFormatting sqref="I76">
    <cfRule type="notContainsText" dxfId="397" priority="66" operator="notContains" text="*">
      <formula>ISERROR(SEARCH("*",I76))</formula>
    </cfRule>
  </conditionalFormatting>
  <conditionalFormatting sqref="I77">
    <cfRule type="notContainsText" dxfId="396" priority="65" operator="notContains" text="*">
      <formula>ISERROR(SEARCH("*",I77))</formula>
    </cfRule>
  </conditionalFormatting>
  <conditionalFormatting sqref="H78">
    <cfRule type="notContainsText" dxfId="395" priority="64" operator="notContains" text="*">
      <formula>ISERROR(SEARCH("*",H78))</formula>
    </cfRule>
  </conditionalFormatting>
  <conditionalFormatting sqref="J83">
    <cfRule type="notContainsText" dxfId="394" priority="61" operator="notContains" text="*">
      <formula>ISERROR(SEARCH("*",J83))</formula>
    </cfRule>
  </conditionalFormatting>
  <conditionalFormatting sqref="I88">
    <cfRule type="notContainsText" dxfId="393" priority="60" operator="notContains" text="*">
      <formula>ISERROR(SEARCH("*",I88))</formula>
    </cfRule>
  </conditionalFormatting>
  <conditionalFormatting sqref="J97">
    <cfRule type="notContainsText" dxfId="392" priority="55" operator="notContains" text="*">
      <formula>ISERROR(SEARCH("*",J97))</formula>
    </cfRule>
  </conditionalFormatting>
  <conditionalFormatting sqref="G102">
    <cfRule type="notContainsText" dxfId="391" priority="54" operator="notContains" text="*">
      <formula>ISERROR(SEARCH("*",G102))</formula>
    </cfRule>
  </conditionalFormatting>
  <conditionalFormatting sqref="L9:L12">
    <cfRule type="expression" dxfId="390" priority="87">
      <formula>IF(AND($E$7="Yes",L9=""),TRUE,FALSE)</formula>
    </cfRule>
  </conditionalFormatting>
  <conditionalFormatting sqref="B23">
    <cfRule type="expression" dxfId="389" priority="49">
      <formula>IF(AND($L$21="Yes",B23=""),TRUE,FALSE)</formula>
    </cfRule>
  </conditionalFormatting>
  <conditionalFormatting sqref="J26 R56">
    <cfRule type="expression" dxfId="388" priority="48">
      <formula>IF(AND($L$25="Yes",$J$26=""),TRUE,FALSE)</formula>
    </cfRule>
  </conditionalFormatting>
  <conditionalFormatting sqref="C27">
    <cfRule type="expression" dxfId="387" priority="47">
      <formula>IF(AND($B$27="ID(s)#:",C27=""),TRUE,FALSE)</formula>
    </cfRule>
  </conditionalFormatting>
  <conditionalFormatting sqref="D44">
    <cfRule type="notContainsText" dxfId="386" priority="46" operator="notContains" text="*">
      <formula>ISERROR(SEARCH("*",D44))</formula>
    </cfRule>
  </conditionalFormatting>
  <conditionalFormatting sqref="D45">
    <cfRule type="notContainsText" dxfId="385" priority="45" operator="notContains" text="*">
      <formula>ISERROR(SEARCH("*",D45))</formula>
    </cfRule>
  </conditionalFormatting>
  <conditionalFormatting sqref="B33">
    <cfRule type="notContainsText" dxfId="384" priority="44" operator="notContains" text="*">
      <formula>ISERROR(SEARCH("*",B33))</formula>
    </cfRule>
  </conditionalFormatting>
  <conditionalFormatting sqref="B54">
    <cfRule type="expression" dxfId="383" priority="43">
      <formula>IF(AND($L$52="No",B54=""),TRUE,FALSE)</formula>
    </cfRule>
  </conditionalFormatting>
  <conditionalFormatting sqref="I58">
    <cfRule type="expression" dxfId="382" priority="40">
      <formula>IF(AND($L$57="Yes",$I$58=""),TRUE,FALSE)</formula>
    </cfRule>
  </conditionalFormatting>
  <conditionalFormatting sqref="H61">
    <cfRule type="expression" dxfId="381" priority="39">
      <formula>IF(AND($L$60="Yes",$H$61=""),TRUE,FALSE)</formula>
    </cfRule>
  </conditionalFormatting>
  <conditionalFormatting sqref="H62">
    <cfRule type="expression" dxfId="380" priority="38">
      <formula>IF(AND($L$60="Yes",$H$62=""),TRUE,FALSE)</formula>
    </cfRule>
  </conditionalFormatting>
  <conditionalFormatting sqref="H63">
    <cfRule type="expression" dxfId="379" priority="37">
      <formula>IF(AND($L$60="No",$H$63=""),TRUE,FALSE)</formula>
    </cfRule>
  </conditionalFormatting>
  <conditionalFormatting sqref="B70">
    <cfRule type="expression" dxfId="378" priority="35">
      <formula>IF(AND($L$68="Yes",B70=""),TRUE,FALSE)</formula>
    </cfRule>
  </conditionalFormatting>
  <conditionalFormatting sqref="F73">
    <cfRule type="expression" dxfId="377" priority="34">
      <formula>IF(AND($L$72="Yes",$F$73=""),TRUE,FALSE)</formula>
    </cfRule>
  </conditionalFormatting>
  <conditionalFormatting sqref="F74">
    <cfRule type="expression" dxfId="376" priority="31">
      <formula>IF(AND($L$72="Yes",$F$74=""),TRUE,FALSE)</formula>
    </cfRule>
  </conditionalFormatting>
  <conditionalFormatting sqref="L93">
    <cfRule type="notContainsText" dxfId="375" priority="26" operator="notContains" text="*">
      <formula>ISERROR(SEARCH("*",L93))</formula>
    </cfRule>
  </conditionalFormatting>
  <conditionalFormatting sqref="I100">
    <cfRule type="notContainsText" dxfId="374" priority="25" operator="notContains" text="*">
      <formula>ISERROR(SEARCH("*",I100))</formula>
    </cfRule>
  </conditionalFormatting>
  <conditionalFormatting sqref="B104">
    <cfRule type="expression" dxfId="373" priority="24">
      <formula>IF(AND(G102="No",B104=""),TRUE,FALSE)</formula>
    </cfRule>
  </conditionalFormatting>
  <conditionalFormatting sqref="C106">
    <cfRule type="notContainsText" dxfId="372" priority="23" operator="notContains" text="*">
      <formula>ISERROR(SEARCH("*",C106))</formula>
    </cfRule>
  </conditionalFormatting>
  <conditionalFormatting sqref="G106">
    <cfRule type="expression" dxfId="371" priority="22">
      <formula>IF(AND(C106="Other",G106=""),TRUE,FALSE)</formula>
    </cfRule>
  </conditionalFormatting>
  <conditionalFormatting sqref="D108">
    <cfRule type="notContainsText" dxfId="370" priority="21" operator="notContains" text="*">
      <formula>ISERROR(SEARCH("*",D108))</formula>
    </cfRule>
  </conditionalFormatting>
  <conditionalFormatting sqref="I108">
    <cfRule type="notContainsText" dxfId="369" priority="20" operator="notContains" text="*">
      <formula>ISERROR(SEARCH("*",I108))</formula>
    </cfRule>
  </conditionalFormatting>
  <conditionalFormatting sqref="E111">
    <cfRule type="notContainsText" dxfId="368" priority="19" operator="notContains" text="*">
      <formula>ISERROR(SEARCH("*",E111))</formula>
    </cfRule>
  </conditionalFormatting>
  <conditionalFormatting sqref="E113:E118">
    <cfRule type="notContainsText" dxfId="367" priority="18" operator="notContains" text="*">
      <formula>ISERROR(SEARCH("*",E113))</formula>
    </cfRule>
  </conditionalFormatting>
  <conditionalFormatting sqref="D120">
    <cfRule type="notContainsText" dxfId="366" priority="17" operator="notContains" text="*">
      <formula>ISERROR(SEARCH("*",D120))</formula>
    </cfRule>
  </conditionalFormatting>
  <conditionalFormatting sqref="H80">
    <cfRule type="notContainsText" dxfId="365" priority="16" operator="notContains" text="*">
      <formula>ISERROR(SEARCH("*",H80))</formula>
    </cfRule>
  </conditionalFormatting>
  <conditionalFormatting sqref="F81">
    <cfRule type="expression" dxfId="364" priority="15">
      <formula>IF(AND($H$80="Yes",$F$81=""),TRUE,FALSE)</formula>
    </cfRule>
  </conditionalFormatting>
  <conditionalFormatting sqref="D120:E120">
    <cfRule type="cellIs" dxfId="363" priority="14" operator="lessThan">
      <formula>0.35</formula>
    </cfRule>
  </conditionalFormatting>
  <conditionalFormatting sqref="F120:M120">
    <cfRule type="expression" dxfId="362" priority="13">
      <formula>IF($D$120="",FALSE,IF($D$120&lt;0.35,TRUE,FALSE))</formula>
    </cfRule>
  </conditionalFormatting>
  <conditionalFormatting sqref="E112">
    <cfRule type="notContainsText" dxfId="361" priority="12" operator="notContains" text="*">
      <formula>ISERROR(SEARCH("*",E112))</formula>
    </cfRule>
  </conditionalFormatting>
  <conditionalFormatting sqref="H66">
    <cfRule type="expression" dxfId="360" priority="234">
      <formula>IF(AND($H$65="Yes",$H$66=""),TRUE,FALSE)</formula>
    </cfRule>
  </conditionalFormatting>
  <conditionalFormatting sqref="H47">
    <cfRule type="notContainsText" dxfId="359" priority="10" operator="notContains" text="*">
      <formula>ISERROR(SEARCH("*",H47))</formula>
    </cfRule>
  </conditionalFormatting>
  <conditionalFormatting sqref="J48">
    <cfRule type="expression" dxfId="358" priority="7">
      <formula>IF(AND($H$47="Yes",$J$48=""),TRUE,FALSE)</formula>
    </cfRule>
  </conditionalFormatting>
  <conditionalFormatting sqref="J49">
    <cfRule type="expression" dxfId="357" priority="6">
      <formula>IF(AND($H$47="Yes",$J$49=""),TRUE,FALSE)</formula>
    </cfRule>
  </conditionalFormatting>
  <conditionalFormatting sqref="J50">
    <cfRule type="expression" dxfId="356" priority="5">
      <formula>IF(AND($H$47="Yes",$J$50=""),TRUE,FALSE)</formula>
    </cfRule>
  </conditionalFormatting>
  <conditionalFormatting sqref="F29">
    <cfRule type="expression" dxfId="355" priority="4">
      <formula>IF(F$29="",TRUE,FALSE)</formula>
    </cfRule>
  </conditionalFormatting>
  <conditionalFormatting sqref="F30">
    <cfRule type="expression" dxfId="354" priority="3">
      <formula>IF(AND($F$29="Other – please describe",F30=""),TRUE,FALSE)</formula>
    </cfRule>
  </conditionalFormatting>
  <conditionalFormatting sqref="G36">
    <cfRule type="expression" dxfId="353" priority="1">
      <formula>IF(AND($G$35="Yes",G36=""),TRUE,FALSE)</formula>
    </cfRule>
  </conditionalFormatting>
  <dataValidations count="9">
    <dataValidation type="list" allowBlank="1" showInputMessage="1" showErrorMessage="1" sqref="F81 E7 L17 I16 L21 G102 L25 H38 L52 L57 L60 H65:H66 L68 L72 I58 I76:I77 H78 J83 I88 J97 H40 H80 H47 J48:J50 G35">
      <formula1>"Yes,No"</formula1>
    </dataValidation>
    <dataValidation type="list" allowBlank="1" showInputMessage="1" showErrorMessage="1" sqref="L9:L12">
      <formula1>"Yes"</formula1>
    </dataValidation>
    <dataValidation type="list" allowBlank="1" showInputMessage="1" showErrorMessage="1" sqref="J26">
      <formula1>"Can Provide contract ID(s)#, Will Attach Copy"</formula1>
    </dataValidation>
    <dataValidation type="list" allowBlank="1" showInputMessage="1" showErrorMessage="1" sqref="L93">
      <formula1>"I Confirm"</formula1>
    </dataValidation>
    <dataValidation type="decimal" allowBlank="1" showInputMessage="1" showErrorMessage="1" errorTitle="Numeric Numbers Only!" error="Please use numeric numbers only 0 to 10000000.  Decimals expected._x000a_" sqref="I100">
      <formula1>0</formula1>
      <formula2>10000000</formula2>
    </dataValidation>
    <dataValidation type="list" allowBlank="1" showInputMessage="1" showErrorMessage="1" sqref="C106">
      <formula1>"$CAN,$US,Other"</formula1>
    </dataValidation>
    <dataValidation type="list" allowBlank="1" showInputMessage="1" showErrorMessage="1" sqref="E111">
      <formula1>"Yes,No-Contracts will add it"</formula1>
    </dataValidation>
    <dataValidation type="list" allowBlank="1" showInputMessage="1" showErrorMessage="1" sqref="E112:E118">
      <formula1>"Yes,No,N/A"</formula1>
    </dataValidation>
    <dataValidation type="list" allowBlank="1" showInputMessage="1" showErrorMessage="1" sqref="F29">
      <formula1>$P$29:$P$37</formula1>
    </dataValidation>
  </dataValidations>
  <hyperlinks>
    <hyperlink ref="J5:M5" r:id="rId1" display="Research Conflicts of Interest Policy."/>
    <hyperlink ref="B121:M121" r:id="rId2" display="Note: OH applies to everything except for REB review. Unless the funding agency has a written policy disallowing overhead (indirect costs), the total costs must include overhead at the rates allowed by the funding agency (e.g., NIH rate is 8%).   For inve"/>
  </hyperlinks>
  <pageMargins left="0.7" right="0.7" top="0.75" bottom="0.75" header="0.3" footer="0.3"/>
  <pageSetup scale="76" fitToHeight="0" orientation="portrait"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showGridLines="0" workbookViewId="0"/>
  </sheetViews>
  <sheetFormatPr defaultColWidth="0" defaultRowHeight="15" zeroHeight="1" x14ac:dyDescent="0.25"/>
  <cols>
    <col min="1" max="1" width="3.28515625" style="34" customWidth="1"/>
    <col min="2" max="13" width="9.140625" style="34" customWidth="1"/>
    <col min="14" max="14" width="3.28515625" style="34" customWidth="1"/>
    <col min="15" max="16" width="0" style="34" hidden="1" customWidth="1"/>
    <col min="17" max="16384" width="9.140625" style="34" hidden="1"/>
  </cols>
  <sheetData>
    <row r="1" spans="1:14" s="30" customFormat="1" ht="15.75" thickBot="1" x14ac:dyDescent="0.3">
      <c r="A1" s="27"/>
      <c r="B1" s="28"/>
      <c r="C1" s="28"/>
      <c r="D1" s="28"/>
      <c r="E1" s="28"/>
      <c r="F1" s="28"/>
      <c r="G1" s="28"/>
      <c r="H1" s="28"/>
      <c r="I1" s="28"/>
      <c r="J1" s="28"/>
      <c r="K1" s="28"/>
      <c r="L1" s="28"/>
      <c r="M1" s="28"/>
      <c r="N1" s="29"/>
    </row>
    <row r="2" spans="1:14" x14ac:dyDescent="0.25">
      <c r="A2" s="31"/>
      <c r="B2" s="247" t="s">
        <v>70</v>
      </c>
      <c r="C2" s="248"/>
      <c r="D2" s="248"/>
      <c r="E2" s="248"/>
      <c r="F2" s="248"/>
      <c r="G2" s="248"/>
      <c r="H2" s="248"/>
      <c r="I2" s="248"/>
      <c r="J2" s="248"/>
      <c r="K2" s="248"/>
      <c r="L2" s="248"/>
      <c r="M2" s="249"/>
      <c r="N2" s="32"/>
    </row>
    <row r="3" spans="1:14" x14ac:dyDescent="0.25">
      <c r="A3" s="31"/>
      <c r="B3" s="35"/>
      <c r="C3" s="33"/>
      <c r="D3" s="33"/>
      <c r="E3" s="33"/>
      <c r="F3" s="33"/>
      <c r="G3" s="33"/>
      <c r="H3" s="33"/>
      <c r="I3" s="33"/>
      <c r="J3" s="33"/>
      <c r="K3" s="33"/>
      <c r="L3" s="33"/>
      <c r="M3" s="36"/>
      <c r="N3" s="32"/>
    </row>
    <row r="4" spans="1:14" ht="15" customHeight="1" x14ac:dyDescent="0.25">
      <c r="A4" s="31"/>
      <c r="B4" s="250" t="str">
        <f>IF(Addendum_1!I88="Yes","Please name and describe the drug, device, biologic or natural health product be used:","")</f>
        <v/>
      </c>
      <c r="C4" s="251"/>
      <c r="D4" s="251"/>
      <c r="E4" s="251"/>
      <c r="F4" s="251"/>
      <c r="G4" s="251"/>
      <c r="H4" s="251"/>
      <c r="I4" s="251"/>
      <c r="J4" s="251"/>
      <c r="K4" s="251"/>
      <c r="L4" s="33"/>
      <c r="M4" s="36"/>
      <c r="N4" s="32"/>
    </row>
    <row r="5" spans="1:14" x14ac:dyDescent="0.25">
      <c r="A5" s="31"/>
      <c r="B5" s="161"/>
      <c r="C5" s="162"/>
      <c r="D5" s="162"/>
      <c r="E5" s="162"/>
      <c r="F5" s="162"/>
      <c r="G5" s="162"/>
      <c r="H5" s="162"/>
      <c r="I5" s="162"/>
      <c r="J5" s="162"/>
      <c r="K5" s="162"/>
      <c r="L5" s="162"/>
      <c r="M5" s="163"/>
      <c r="N5" s="32"/>
    </row>
    <row r="6" spans="1:14" x14ac:dyDescent="0.25">
      <c r="A6" s="31"/>
      <c r="B6" s="35"/>
      <c r="C6" s="33"/>
      <c r="D6" s="33"/>
      <c r="E6" s="33"/>
      <c r="F6" s="33"/>
      <c r="G6" s="33"/>
      <c r="H6" s="33"/>
      <c r="I6" s="33"/>
      <c r="J6" s="33"/>
      <c r="K6" s="33"/>
      <c r="L6" s="33"/>
      <c r="M6" s="36"/>
      <c r="N6" s="32"/>
    </row>
    <row r="7" spans="1:14" x14ac:dyDescent="0.25">
      <c r="A7" s="31"/>
      <c r="B7" s="224" t="s">
        <v>72</v>
      </c>
      <c r="C7" s="190"/>
      <c r="D7" s="190"/>
      <c r="E7" s="190"/>
      <c r="F7" s="190"/>
      <c r="G7" s="190"/>
      <c r="H7" s="190"/>
      <c r="I7" s="190"/>
      <c r="J7" s="190"/>
      <c r="K7" s="15"/>
      <c r="L7" s="33"/>
      <c r="M7" s="36"/>
      <c r="N7" s="32"/>
    </row>
    <row r="8" spans="1:14" x14ac:dyDescent="0.25">
      <c r="A8" s="31"/>
      <c r="B8" s="221" t="str">
        <f>IF(K7="Yes","Please name or provide a description of the equipment:","")</f>
        <v/>
      </c>
      <c r="C8" s="222"/>
      <c r="D8" s="222"/>
      <c r="E8" s="222"/>
      <c r="F8" s="222"/>
      <c r="G8" s="222"/>
      <c r="H8" s="60"/>
      <c r="I8" s="33"/>
      <c r="J8" s="33"/>
      <c r="K8" s="33"/>
      <c r="L8" s="33"/>
      <c r="M8" s="36"/>
      <c r="N8" s="32"/>
    </row>
    <row r="9" spans="1:14" x14ac:dyDescent="0.25">
      <c r="A9" s="31"/>
      <c r="B9" s="161"/>
      <c r="C9" s="162"/>
      <c r="D9" s="162"/>
      <c r="E9" s="162"/>
      <c r="F9" s="162"/>
      <c r="G9" s="162"/>
      <c r="H9" s="162"/>
      <c r="I9" s="162"/>
      <c r="J9" s="162"/>
      <c r="K9" s="162"/>
      <c r="L9" s="162"/>
      <c r="M9" s="163"/>
      <c r="N9" s="32"/>
    </row>
    <row r="10" spans="1:14" x14ac:dyDescent="0.25">
      <c r="A10" s="31"/>
      <c r="B10" s="35"/>
      <c r="C10" s="33"/>
      <c r="D10" s="33"/>
      <c r="E10" s="33"/>
      <c r="F10" s="33"/>
      <c r="G10" s="33"/>
      <c r="H10" s="33"/>
      <c r="I10" s="33"/>
      <c r="J10" s="33"/>
      <c r="K10" s="33"/>
      <c r="L10" s="33"/>
      <c r="M10" s="36"/>
      <c r="N10" s="32"/>
    </row>
    <row r="11" spans="1:14" x14ac:dyDescent="0.25">
      <c r="A11" s="31"/>
      <c r="B11" s="224" t="s">
        <v>73</v>
      </c>
      <c r="C11" s="190"/>
      <c r="D11" s="190"/>
      <c r="E11" s="190"/>
      <c r="F11" s="190"/>
      <c r="G11" s="190"/>
      <c r="H11" s="190"/>
      <c r="I11" s="190"/>
      <c r="J11" s="33"/>
      <c r="K11" s="33"/>
      <c r="L11" s="64"/>
      <c r="M11" s="36"/>
      <c r="N11" s="32"/>
    </row>
    <row r="12" spans="1:14" x14ac:dyDescent="0.25">
      <c r="A12" s="31"/>
      <c r="B12" s="161"/>
      <c r="C12" s="162"/>
      <c r="D12" s="162"/>
      <c r="E12" s="162"/>
      <c r="F12" s="162"/>
      <c r="G12" s="162"/>
      <c r="H12" s="162"/>
      <c r="I12" s="162"/>
      <c r="J12" s="162"/>
      <c r="K12" s="162"/>
      <c r="L12" s="162"/>
      <c r="M12" s="163"/>
      <c r="N12" s="32"/>
    </row>
    <row r="13" spans="1:14" x14ac:dyDescent="0.25">
      <c r="A13" s="31"/>
      <c r="B13" s="35" t="s">
        <v>74</v>
      </c>
      <c r="C13" s="33"/>
      <c r="D13" s="33"/>
      <c r="E13" s="33"/>
      <c r="F13" s="33"/>
      <c r="G13" s="33"/>
      <c r="H13" s="33"/>
      <c r="I13" s="33"/>
      <c r="J13" s="33"/>
      <c r="K13" s="15"/>
      <c r="L13" s="33"/>
      <c r="M13" s="36"/>
      <c r="N13" s="32"/>
    </row>
    <row r="14" spans="1:14" x14ac:dyDescent="0.25">
      <c r="A14" s="31"/>
      <c r="B14" s="221" t="str">
        <f>IF(K13="Yes","Who is listed as the importer?:","")</f>
        <v/>
      </c>
      <c r="C14" s="222"/>
      <c r="D14" s="222"/>
      <c r="E14" s="222"/>
      <c r="F14" s="222"/>
      <c r="G14" s="222"/>
      <c r="H14" s="60"/>
      <c r="I14" s="33"/>
      <c r="J14" s="33"/>
      <c r="K14" s="33"/>
      <c r="L14" s="33"/>
      <c r="M14" s="36"/>
      <c r="N14" s="32"/>
    </row>
    <row r="15" spans="1:14" x14ac:dyDescent="0.25">
      <c r="A15" s="31"/>
      <c r="B15" s="161"/>
      <c r="C15" s="162"/>
      <c r="D15" s="162"/>
      <c r="E15" s="162"/>
      <c r="F15" s="162"/>
      <c r="G15" s="162"/>
      <c r="H15" s="162"/>
      <c r="I15" s="162"/>
      <c r="J15" s="162"/>
      <c r="K15" s="162"/>
      <c r="L15" s="162"/>
      <c r="M15" s="163"/>
      <c r="N15" s="32"/>
    </row>
    <row r="16" spans="1:14" x14ac:dyDescent="0.25">
      <c r="A16" s="31"/>
      <c r="B16" s="35"/>
      <c r="C16" s="23"/>
      <c r="D16" s="23"/>
      <c r="E16" s="23"/>
      <c r="F16" s="23"/>
      <c r="G16" s="23"/>
      <c r="H16" s="23"/>
      <c r="I16" s="23"/>
      <c r="J16" s="23"/>
      <c r="K16" s="23"/>
      <c r="L16" s="23"/>
      <c r="M16" s="61"/>
      <c r="N16" s="32"/>
    </row>
    <row r="17" spans="1:16" ht="45.75" customHeight="1" x14ac:dyDescent="0.25">
      <c r="A17" s="31"/>
      <c r="B17" s="165" t="s">
        <v>280</v>
      </c>
      <c r="C17" s="166"/>
      <c r="D17" s="166"/>
      <c r="E17" s="166"/>
      <c r="F17" s="166"/>
      <c r="G17" s="166"/>
      <c r="H17" s="166"/>
      <c r="I17" s="166"/>
      <c r="J17" s="166"/>
      <c r="K17" s="24"/>
      <c r="L17" s="43"/>
      <c r="M17" s="36"/>
      <c r="N17" s="32"/>
    </row>
    <row r="18" spans="1:16" x14ac:dyDescent="0.25">
      <c r="A18" s="31"/>
      <c r="B18" s="35"/>
      <c r="C18" s="33"/>
      <c r="D18" s="33"/>
      <c r="E18" s="33"/>
      <c r="F18" s="33"/>
      <c r="G18" s="33"/>
      <c r="H18" s="33"/>
      <c r="I18" s="33"/>
      <c r="J18" s="33"/>
      <c r="K18" s="33"/>
      <c r="L18" s="33"/>
      <c r="M18" s="36"/>
      <c r="N18" s="32"/>
    </row>
    <row r="19" spans="1:16" ht="32.25" customHeight="1" x14ac:dyDescent="0.25">
      <c r="A19" s="31"/>
      <c r="B19" s="165" t="s">
        <v>164</v>
      </c>
      <c r="C19" s="166"/>
      <c r="D19" s="166"/>
      <c r="E19" s="166"/>
      <c r="F19" s="166"/>
      <c r="G19" s="166"/>
      <c r="H19" s="166"/>
      <c r="I19" s="166"/>
      <c r="J19" s="24"/>
      <c r="K19" s="255" t="str">
        <f>IF(J19="Yes","Please provide a copy of the Health Canada regulatory approval. ","")</f>
        <v/>
      </c>
      <c r="L19" s="255"/>
      <c r="M19" s="256"/>
      <c r="N19" s="32"/>
      <c r="O19" s="65"/>
      <c r="P19" s="65"/>
    </row>
    <row r="20" spans="1:16" x14ac:dyDescent="0.25">
      <c r="A20" s="31"/>
      <c r="B20" s="257" t="str">
        <f>IF(J19="No","Please explain why a Clinical Trial Applicaion has not been submitted:","")</f>
        <v/>
      </c>
      <c r="C20" s="258"/>
      <c r="D20" s="258"/>
      <c r="E20" s="258"/>
      <c r="F20" s="258"/>
      <c r="G20" s="258"/>
      <c r="H20" s="258"/>
      <c r="I20" s="33"/>
      <c r="J20" s="33"/>
      <c r="K20" s="255"/>
      <c r="L20" s="255"/>
      <c r="M20" s="256"/>
      <c r="N20" s="32"/>
    </row>
    <row r="21" spans="1:16" x14ac:dyDescent="0.25">
      <c r="A21" s="31"/>
      <c r="B21" s="252"/>
      <c r="C21" s="253"/>
      <c r="D21" s="253"/>
      <c r="E21" s="253"/>
      <c r="F21" s="253"/>
      <c r="G21" s="253"/>
      <c r="H21" s="253"/>
      <c r="I21" s="253"/>
      <c r="J21" s="253"/>
      <c r="K21" s="253"/>
      <c r="L21" s="253"/>
      <c r="M21" s="254"/>
      <c r="N21" s="32"/>
    </row>
    <row r="22" spans="1:16" x14ac:dyDescent="0.25">
      <c r="A22" s="31"/>
      <c r="B22" s="35"/>
      <c r="C22" s="33"/>
      <c r="D22" s="33"/>
      <c r="E22" s="33"/>
      <c r="F22" s="33"/>
      <c r="G22" s="33"/>
      <c r="H22" s="33"/>
      <c r="I22" s="33"/>
      <c r="J22" s="33"/>
      <c r="K22" s="33"/>
      <c r="L22" s="33"/>
      <c r="M22" s="36"/>
      <c r="N22" s="32"/>
    </row>
    <row r="23" spans="1:16" x14ac:dyDescent="0.25">
      <c r="A23" s="31"/>
      <c r="B23" s="236" t="str">
        <f>HYPERLINK("#Addendum_1!b80", "Please click here to go back to Addendum 1")</f>
        <v>Please click here to go back to Addendum 1</v>
      </c>
      <c r="C23" s="203"/>
      <c r="D23" s="203"/>
      <c r="E23" s="203"/>
      <c r="F23" s="203"/>
      <c r="G23" s="203"/>
      <c r="H23" s="203"/>
      <c r="I23" s="203"/>
      <c r="J23" s="203"/>
      <c r="K23" s="203"/>
      <c r="L23" s="203"/>
      <c r="M23" s="237"/>
      <c r="N23" s="32"/>
    </row>
    <row r="24" spans="1:16" ht="15.75" thickBot="1" x14ac:dyDescent="0.3">
      <c r="A24" s="31"/>
      <c r="B24" s="47"/>
      <c r="C24" s="48"/>
      <c r="D24" s="48"/>
      <c r="E24" s="48"/>
      <c r="F24" s="48"/>
      <c r="G24" s="48"/>
      <c r="H24" s="48"/>
      <c r="I24" s="48"/>
      <c r="J24" s="48"/>
      <c r="K24" s="48"/>
      <c r="L24" s="48"/>
      <c r="M24" s="49"/>
      <c r="N24" s="32"/>
    </row>
    <row r="25" spans="1:16" ht="15.75" thickBot="1" x14ac:dyDescent="0.3">
      <c r="A25" s="50"/>
      <c r="B25" s="51"/>
      <c r="C25" s="51"/>
      <c r="D25" s="51"/>
      <c r="E25" s="51"/>
      <c r="F25" s="51"/>
      <c r="G25" s="51"/>
      <c r="H25" s="51"/>
      <c r="I25" s="51"/>
      <c r="J25" s="51"/>
      <c r="K25" s="51"/>
      <c r="L25" s="51"/>
      <c r="M25" s="51"/>
      <c r="N25" s="52"/>
    </row>
  </sheetData>
  <sheetProtection sheet="1" formatRows="0"/>
  <mergeCells count="16">
    <mergeCell ref="B23:M23"/>
    <mergeCell ref="B14:G14"/>
    <mergeCell ref="B15:M15"/>
    <mergeCell ref="B21:M21"/>
    <mergeCell ref="K19:M20"/>
    <mergeCell ref="B19:I19"/>
    <mergeCell ref="B20:H20"/>
    <mergeCell ref="B17:J17"/>
    <mergeCell ref="B2:M2"/>
    <mergeCell ref="B12:M12"/>
    <mergeCell ref="B11:I11"/>
    <mergeCell ref="B9:M9"/>
    <mergeCell ref="B8:G8"/>
    <mergeCell ref="B5:M5"/>
    <mergeCell ref="B7:J7"/>
    <mergeCell ref="B4:K4"/>
  </mergeCells>
  <conditionalFormatting sqref="K7">
    <cfRule type="notContainsText" dxfId="352" priority="11" operator="notContains" text="*">
      <formula>ISERROR(SEARCH("*",K7))</formula>
    </cfRule>
  </conditionalFormatting>
  <conditionalFormatting sqref="K13">
    <cfRule type="notContainsText" dxfId="351" priority="10" operator="notContains" text="*">
      <formula>ISERROR(SEARCH("*",K13))</formula>
    </cfRule>
  </conditionalFormatting>
  <conditionalFormatting sqref="J19">
    <cfRule type="notContainsText" dxfId="350" priority="9" operator="notContains" text="*">
      <formula>ISERROR(SEARCH("*",J19))</formula>
    </cfRule>
  </conditionalFormatting>
  <conditionalFormatting sqref="B9">
    <cfRule type="expression" dxfId="349" priority="6">
      <formula>IF(AND($K$7="Yes",B9=""),TRUE,FALSE)</formula>
    </cfRule>
  </conditionalFormatting>
  <conditionalFormatting sqref="B12">
    <cfRule type="expression" dxfId="348" priority="5">
      <formula>IF(B12="",TRUE,FALSE)</formula>
    </cfRule>
  </conditionalFormatting>
  <conditionalFormatting sqref="B5">
    <cfRule type="expression" dxfId="347" priority="4">
      <formula>IF(AND(B4&lt;&gt;"",B5=""),TRUE,FALSE)</formula>
    </cfRule>
  </conditionalFormatting>
  <conditionalFormatting sqref="B15">
    <cfRule type="expression" dxfId="346" priority="3">
      <formula>IF(AND($K$13="Yes",B15=""),TRUE,FALSE)</formula>
    </cfRule>
  </conditionalFormatting>
  <conditionalFormatting sqref="B21">
    <cfRule type="expression" dxfId="345" priority="63">
      <formula>IF(AND($J$19="No",B21=""),TRUE,FALSE)</formula>
    </cfRule>
  </conditionalFormatting>
  <conditionalFormatting sqref="K17">
    <cfRule type="notContainsText" dxfId="344" priority="1" operator="notContains" text="*">
      <formula>ISERROR(SEARCH("*",K17))</formula>
    </cfRule>
  </conditionalFormatting>
  <dataValidations count="1">
    <dataValidation type="list" allowBlank="1" showInputMessage="1" showErrorMessage="1" sqref="K7 K13 J19 K17">
      <formula1>"Yes,No"</formula1>
    </dataValidation>
  </dataValidations>
  <pageMargins left="0.7" right="0.7" top="0.75" bottom="0.75" header="0.3" footer="0.3"/>
  <pageSetup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workbookViewId="0"/>
  </sheetViews>
  <sheetFormatPr defaultColWidth="0" defaultRowHeight="15" zeroHeight="1" x14ac:dyDescent="0.25"/>
  <cols>
    <col min="1" max="1" width="3.28515625" style="34" customWidth="1"/>
    <col min="2" max="2" width="4" style="34" customWidth="1"/>
    <col min="3" max="4" width="9.140625" style="34" customWidth="1"/>
    <col min="5" max="5" width="14.28515625" style="34" customWidth="1"/>
    <col min="6" max="6" width="11.85546875" style="34" customWidth="1"/>
    <col min="7" max="7" width="9.140625" style="34" customWidth="1"/>
    <col min="8" max="8" width="14.7109375" style="34" customWidth="1"/>
    <col min="9" max="9" width="9.140625" style="34" customWidth="1"/>
    <col min="10" max="10" width="13.85546875" style="34" customWidth="1"/>
    <col min="11" max="13" width="9.140625" style="34" customWidth="1"/>
    <col min="14" max="14" width="3.28515625" style="34" customWidth="1"/>
    <col min="15" max="16384" width="9.140625" style="34" hidden="1"/>
  </cols>
  <sheetData>
    <row r="1" spans="1:14" s="30" customFormat="1" ht="15.75" thickBot="1" x14ac:dyDescent="0.3">
      <c r="A1" s="27"/>
      <c r="B1" s="28"/>
      <c r="C1" s="28"/>
      <c r="D1" s="28"/>
      <c r="E1" s="28"/>
      <c r="F1" s="28"/>
      <c r="G1" s="28"/>
      <c r="H1" s="28"/>
      <c r="I1" s="28"/>
      <c r="J1" s="28"/>
      <c r="K1" s="28"/>
      <c r="L1" s="28"/>
      <c r="M1" s="28"/>
      <c r="N1" s="29"/>
    </row>
    <row r="2" spans="1:14" x14ac:dyDescent="0.25">
      <c r="A2" s="31"/>
      <c r="B2" s="247" t="s">
        <v>170</v>
      </c>
      <c r="C2" s="248"/>
      <c r="D2" s="248"/>
      <c r="E2" s="248"/>
      <c r="F2" s="248"/>
      <c r="G2" s="248"/>
      <c r="H2" s="248"/>
      <c r="I2" s="248"/>
      <c r="J2" s="248"/>
      <c r="K2" s="248"/>
      <c r="L2" s="248"/>
      <c r="M2" s="249"/>
      <c r="N2" s="32"/>
    </row>
    <row r="3" spans="1:14" x14ac:dyDescent="0.25">
      <c r="A3" s="31"/>
      <c r="B3" s="35"/>
      <c r="C3" s="33"/>
      <c r="D3" s="33"/>
      <c r="E3" s="33"/>
      <c r="F3" s="33"/>
      <c r="G3" s="33"/>
      <c r="H3" s="33"/>
      <c r="I3" s="33"/>
      <c r="J3" s="33"/>
      <c r="K3" s="33"/>
      <c r="L3" s="33"/>
      <c r="M3" s="36"/>
      <c r="N3" s="32"/>
    </row>
    <row r="4" spans="1:14" x14ac:dyDescent="0.25">
      <c r="A4" s="31"/>
      <c r="B4" s="35"/>
      <c r="C4" s="259" t="s">
        <v>239</v>
      </c>
      <c r="D4" s="259"/>
      <c r="E4" s="259"/>
      <c r="F4" s="259"/>
      <c r="G4" s="259"/>
      <c r="H4" s="259"/>
      <c r="I4" s="259"/>
      <c r="J4" s="259"/>
      <c r="K4" s="15"/>
      <c r="L4" s="33"/>
      <c r="M4" s="36"/>
      <c r="N4" s="32"/>
    </row>
    <row r="5" spans="1:14" x14ac:dyDescent="0.25">
      <c r="A5" s="31"/>
      <c r="B5" s="35"/>
      <c r="C5" s="33"/>
      <c r="D5" s="33"/>
      <c r="E5" s="33"/>
      <c r="F5" s="33"/>
      <c r="G5" s="33"/>
      <c r="H5" s="33"/>
      <c r="I5" s="33"/>
      <c r="J5" s="33"/>
      <c r="K5" s="33"/>
      <c r="L5" s="33"/>
      <c r="M5" s="36"/>
      <c r="N5" s="32"/>
    </row>
    <row r="6" spans="1:14" x14ac:dyDescent="0.25">
      <c r="A6" s="31"/>
      <c r="B6" s="35"/>
      <c r="C6" s="259" t="s">
        <v>240</v>
      </c>
      <c r="D6" s="259"/>
      <c r="E6" s="259"/>
      <c r="F6" s="259"/>
      <c r="G6" s="62" t="s">
        <v>241</v>
      </c>
      <c r="H6" s="19"/>
      <c r="I6" s="62" t="s">
        <v>242</v>
      </c>
      <c r="J6" s="19"/>
      <c r="K6" s="33"/>
      <c r="L6" s="33"/>
      <c r="M6" s="36"/>
      <c r="N6" s="32"/>
    </row>
    <row r="7" spans="1:14" ht="34.5" customHeight="1" x14ac:dyDescent="0.25">
      <c r="A7" s="31"/>
      <c r="B7" s="260" t="s">
        <v>89</v>
      </c>
      <c r="C7" s="261"/>
      <c r="D7" s="261"/>
      <c r="E7" s="261"/>
      <c r="F7" s="261"/>
      <c r="G7" s="261"/>
      <c r="H7" s="261"/>
      <c r="I7" s="261"/>
      <c r="J7" s="261"/>
      <c r="K7" s="261"/>
      <c r="L7" s="261"/>
      <c r="M7" s="262"/>
      <c r="N7" s="32"/>
    </row>
    <row r="8" spans="1:14" x14ac:dyDescent="0.25">
      <c r="A8" s="31"/>
      <c r="B8" s="63" t="s">
        <v>90</v>
      </c>
      <c r="C8" s="169"/>
      <c r="D8" s="169"/>
      <c r="E8" s="169"/>
      <c r="F8" s="33" t="s">
        <v>91</v>
      </c>
      <c r="G8" s="169"/>
      <c r="H8" s="169"/>
      <c r="I8" s="169"/>
      <c r="J8" s="33" t="s">
        <v>92</v>
      </c>
      <c r="K8" s="169"/>
      <c r="L8" s="169"/>
      <c r="M8" s="170"/>
      <c r="N8" s="32"/>
    </row>
    <row r="9" spans="1:14" x14ac:dyDescent="0.25">
      <c r="A9" s="31"/>
      <c r="B9" s="63" t="s">
        <v>90</v>
      </c>
      <c r="C9" s="169"/>
      <c r="D9" s="169"/>
      <c r="E9" s="169"/>
      <c r="F9" s="33" t="s">
        <v>91</v>
      </c>
      <c r="G9" s="169"/>
      <c r="H9" s="169"/>
      <c r="I9" s="169"/>
      <c r="J9" s="33" t="s">
        <v>92</v>
      </c>
      <c r="K9" s="169"/>
      <c r="L9" s="169"/>
      <c r="M9" s="170"/>
      <c r="N9" s="32"/>
    </row>
    <row r="10" spans="1:14" x14ac:dyDescent="0.25">
      <c r="A10" s="31"/>
      <c r="B10" s="63" t="s">
        <v>90</v>
      </c>
      <c r="C10" s="169"/>
      <c r="D10" s="169"/>
      <c r="E10" s="169"/>
      <c r="F10" s="33" t="s">
        <v>91</v>
      </c>
      <c r="G10" s="169"/>
      <c r="H10" s="169"/>
      <c r="I10" s="169"/>
      <c r="J10" s="33" t="s">
        <v>92</v>
      </c>
      <c r="K10" s="169"/>
      <c r="L10" s="169"/>
      <c r="M10" s="170"/>
      <c r="N10" s="32"/>
    </row>
    <row r="11" spans="1:14" x14ac:dyDescent="0.25">
      <c r="A11" s="31"/>
      <c r="B11" s="63" t="s">
        <v>90</v>
      </c>
      <c r="C11" s="169"/>
      <c r="D11" s="169"/>
      <c r="E11" s="169"/>
      <c r="F11" s="33" t="s">
        <v>91</v>
      </c>
      <c r="G11" s="169"/>
      <c r="H11" s="169"/>
      <c r="I11" s="169"/>
      <c r="J11" s="33" t="s">
        <v>92</v>
      </c>
      <c r="K11" s="169"/>
      <c r="L11" s="169"/>
      <c r="M11" s="170"/>
      <c r="N11" s="32"/>
    </row>
    <row r="12" spans="1:14" x14ac:dyDescent="0.25">
      <c r="A12" s="31"/>
      <c r="B12" s="63" t="s">
        <v>90</v>
      </c>
      <c r="C12" s="169"/>
      <c r="D12" s="169"/>
      <c r="E12" s="169"/>
      <c r="F12" s="33" t="s">
        <v>91</v>
      </c>
      <c r="G12" s="169"/>
      <c r="H12" s="169"/>
      <c r="I12" s="169"/>
      <c r="J12" s="33" t="s">
        <v>92</v>
      </c>
      <c r="K12" s="169"/>
      <c r="L12" s="169"/>
      <c r="M12" s="170"/>
      <c r="N12" s="32"/>
    </row>
    <row r="13" spans="1:14" x14ac:dyDescent="0.25">
      <c r="A13" s="31"/>
      <c r="B13" s="63" t="s">
        <v>90</v>
      </c>
      <c r="C13" s="169"/>
      <c r="D13" s="169"/>
      <c r="E13" s="169"/>
      <c r="F13" s="33" t="s">
        <v>91</v>
      </c>
      <c r="G13" s="169"/>
      <c r="H13" s="169"/>
      <c r="I13" s="169"/>
      <c r="J13" s="33" t="s">
        <v>92</v>
      </c>
      <c r="K13" s="169"/>
      <c r="L13" s="169"/>
      <c r="M13" s="170"/>
      <c r="N13" s="32"/>
    </row>
    <row r="14" spans="1:14" x14ac:dyDescent="0.25">
      <c r="A14" s="31"/>
      <c r="B14" s="63" t="s">
        <v>90</v>
      </c>
      <c r="C14" s="169"/>
      <c r="D14" s="169"/>
      <c r="E14" s="169"/>
      <c r="F14" s="33" t="s">
        <v>91</v>
      </c>
      <c r="G14" s="169"/>
      <c r="H14" s="169"/>
      <c r="I14" s="169"/>
      <c r="J14" s="33" t="s">
        <v>92</v>
      </c>
      <c r="K14" s="169"/>
      <c r="L14" s="169"/>
      <c r="M14" s="170"/>
      <c r="N14" s="32"/>
    </row>
    <row r="15" spans="1:14" x14ac:dyDescent="0.25">
      <c r="A15" s="31"/>
      <c r="B15" s="63" t="s">
        <v>90</v>
      </c>
      <c r="C15" s="169"/>
      <c r="D15" s="169"/>
      <c r="E15" s="169"/>
      <c r="F15" s="33" t="s">
        <v>91</v>
      </c>
      <c r="G15" s="169"/>
      <c r="H15" s="169"/>
      <c r="I15" s="169"/>
      <c r="J15" s="33" t="s">
        <v>92</v>
      </c>
      <c r="K15" s="169"/>
      <c r="L15" s="169"/>
      <c r="M15" s="170"/>
      <c r="N15" s="32"/>
    </row>
    <row r="16" spans="1:14" x14ac:dyDescent="0.25">
      <c r="A16" s="31"/>
      <c r="B16" s="63" t="s">
        <v>90</v>
      </c>
      <c r="C16" s="169"/>
      <c r="D16" s="169"/>
      <c r="E16" s="169"/>
      <c r="F16" s="33" t="s">
        <v>91</v>
      </c>
      <c r="G16" s="169"/>
      <c r="H16" s="169"/>
      <c r="I16" s="169"/>
      <c r="J16" s="33" t="s">
        <v>92</v>
      </c>
      <c r="K16" s="169"/>
      <c r="L16" s="169"/>
      <c r="M16" s="170"/>
      <c r="N16" s="32"/>
    </row>
    <row r="17" spans="1:14" x14ac:dyDescent="0.25">
      <c r="A17" s="31"/>
      <c r="B17" s="63" t="s">
        <v>90</v>
      </c>
      <c r="C17" s="169"/>
      <c r="D17" s="169"/>
      <c r="E17" s="169"/>
      <c r="F17" s="33" t="s">
        <v>91</v>
      </c>
      <c r="G17" s="169"/>
      <c r="H17" s="169"/>
      <c r="I17" s="169"/>
      <c r="J17" s="33" t="s">
        <v>92</v>
      </c>
      <c r="K17" s="169"/>
      <c r="L17" s="169"/>
      <c r="M17" s="170"/>
      <c r="N17" s="32"/>
    </row>
    <row r="18" spans="1:14" x14ac:dyDescent="0.25">
      <c r="A18" s="31"/>
      <c r="B18" s="63" t="s">
        <v>90</v>
      </c>
      <c r="C18" s="169"/>
      <c r="D18" s="169"/>
      <c r="E18" s="169"/>
      <c r="F18" s="33" t="s">
        <v>91</v>
      </c>
      <c r="G18" s="169"/>
      <c r="H18" s="169"/>
      <c r="I18" s="169"/>
      <c r="J18" s="33" t="s">
        <v>92</v>
      </c>
      <c r="K18" s="169"/>
      <c r="L18" s="169"/>
      <c r="M18" s="170"/>
      <c r="N18" s="32"/>
    </row>
    <row r="19" spans="1:14" x14ac:dyDescent="0.25">
      <c r="A19" s="31"/>
      <c r="B19" s="63" t="s">
        <v>90</v>
      </c>
      <c r="C19" s="169"/>
      <c r="D19" s="169"/>
      <c r="E19" s="169"/>
      <c r="F19" s="33" t="s">
        <v>91</v>
      </c>
      <c r="G19" s="169"/>
      <c r="H19" s="169"/>
      <c r="I19" s="169"/>
      <c r="J19" s="33" t="s">
        <v>92</v>
      </c>
      <c r="K19" s="169"/>
      <c r="L19" s="169"/>
      <c r="M19" s="170"/>
      <c r="N19" s="32"/>
    </row>
    <row r="20" spans="1:14" x14ac:dyDescent="0.25">
      <c r="A20" s="31"/>
      <c r="B20" s="63" t="s">
        <v>90</v>
      </c>
      <c r="C20" s="169"/>
      <c r="D20" s="169"/>
      <c r="E20" s="169"/>
      <c r="F20" s="33" t="s">
        <v>91</v>
      </c>
      <c r="G20" s="169"/>
      <c r="H20" s="169"/>
      <c r="I20" s="169"/>
      <c r="J20" s="33" t="s">
        <v>92</v>
      </c>
      <c r="K20" s="169"/>
      <c r="L20" s="169"/>
      <c r="M20" s="170"/>
      <c r="N20" s="32"/>
    </row>
    <row r="21" spans="1:14" x14ac:dyDescent="0.25">
      <c r="A21" s="31"/>
      <c r="B21" s="63" t="s">
        <v>90</v>
      </c>
      <c r="C21" s="169"/>
      <c r="D21" s="169"/>
      <c r="E21" s="169"/>
      <c r="F21" s="33" t="s">
        <v>91</v>
      </c>
      <c r="G21" s="169"/>
      <c r="H21" s="169"/>
      <c r="I21" s="169"/>
      <c r="J21" s="33" t="s">
        <v>92</v>
      </c>
      <c r="K21" s="169"/>
      <c r="L21" s="169"/>
      <c r="M21" s="170"/>
      <c r="N21" s="32"/>
    </row>
    <row r="22" spans="1:14" x14ac:dyDescent="0.25">
      <c r="A22" s="31"/>
      <c r="B22" s="63" t="s">
        <v>90</v>
      </c>
      <c r="C22" s="169"/>
      <c r="D22" s="169"/>
      <c r="E22" s="169"/>
      <c r="F22" s="33" t="s">
        <v>91</v>
      </c>
      <c r="G22" s="169"/>
      <c r="H22" s="169"/>
      <c r="I22" s="169"/>
      <c r="J22" s="33" t="s">
        <v>92</v>
      </c>
      <c r="K22" s="169"/>
      <c r="L22" s="169"/>
      <c r="M22" s="170"/>
      <c r="N22" s="32"/>
    </row>
    <row r="23" spans="1:14" x14ac:dyDescent="0.25">
      <c r="A23" s="31"/>
      <c r="B23" s="63" t="s">
        <v>90</v>
      </c>
      <c r="C23" s="169"/>
      <c r="D23" s="169"/>
      <c r="E23" s="169"/>
      <c r="F23" s="33" t="s">
        <v>91</v>
      </c>
      <c r="G23" s="169"/>
      <c r="H23" s="169"/>
      <c r="I23" s="169"/>
      <c r="J23" s="33" t="s">
        <v>92</v>
      </c>
      <c r="K23" s="169"/>
      <c r="L23" s="169"/>
      <c r="M23" s="170"/>
      <c r="N23" s="32"/>
    </row>
    <row r="24" spans="1:14" x14ac:dyDescent="0.25">
      <c r="A24" s="31"/>
      <c r="B24" s="63" t="s">
        <v>90</v>
      </c>
      <c r="C24" s="169"/>
      <c r="D24" s="169"/>
      <c r="E24" s="169"/>
      <c r="F24" s="33" t="s">
        <v>91</v>
      </c>
      <c r="G24" s="169"/>
      <c r="H24" s="169"/>
      <c r="I24" s="169"/>
      <c r="J24" s="33" t="s">
        <v>92</v>
      </c>
      <c r="K24" s="169"/>
      <c r="L24" s="169"/>
      <c r="M24" s="170"/>
      <c r="N24" s="32"/>
    </row>
    <row r="25" spans="1:14" x14ac:dyDescent="0.25">
      <c r="A25" s="31"/>
      <c r="B25" s="63" t="s">
        <v>90</v>
      </c>
      <c r="C25" s="169"/>
      <c r="D25" s="169"/>
      <c r="E25" s="169"/>
      <c r="F25" s="33" t="s">
        <v>91</v>
      </c>
      <c r="G25" s="169"/>
      <c r="H25" s="169"/>
      <c r="I25" s="169"/>
      <c r="J25" s="33" t="s">
        <v>92</v>
      </c>
      <c r="K25" s="169"/>
      <c r="L25" s="169"/>
      <c r="M25" s="170"/>
      <c r="N25" s="32"/>
    </row>
    <row r="26" spans="1:14" x14ac:dyDescent="0.25">
      <c r="A26" s="31"/>
      <c r="B26" s="63" t="s">
        <v>90</v>
      </c>
      <c r="C26" s="169"/>
      <c r="D26" s="169"/>
      <c r="E26" s="169"/>
      <c r="F26" s="33" t="s">
        <v>91</v>
      </c>
      <c r="G26" s="169"/>
      <c r="H26" s="169"/>
      <c r="I26" s="169"/>
      <c r="J26" s="33" t="s">
        <v>92</v>
      </c>
      <c r="K26" s="169"/>
      <c r="L26" s="169"/>
      <c r="M26" s="170"/>
      <c r="N26" s="32"/>
    </row>
    <row r="27" spans="1:14" x14ac:dyDescent="0.25">
      <c r="A27" s="31"/>
      <c r="B27" s="63" t="s">
        <v>90</v>
      </c>
      <c r="C27" s="169"/>
      <c r="D27" s="169"/>
      <c r="E27" s="169"/>
      <c r="F27" s="33" t="s">
        <v>91</v>
      </c>
      <c r="G27" s="169"/>
      <c r="H27" s="169"/>
      <c r="I27" s="169"/>
      <c r="J27" s="33" t="s">
        <v>92</v>
      </c>
      <c r="K27" s="169"/>
      <c r="L27" s="169"/>
      <c r="M27" s="170"/>
      <c r="N27" s="32"/>
    </row>
    <row r="28" spans="1:14" x14ac:dyDescent="0.25">
      <c r="A28" s="31"/>
      <c r="B28" s="63" t="s">
        <v>90</v>
      </c>
      <c r="C28" s="169"/>
      <c r="D28" s="169"/>
      <c r="E28" s="169"/>
      <c r="F28" s="33" t="s">
        <v>91</v>
      </c>
      <c r="G28" s="169"/>
      <c r="H28" s="169"/>
      <c r="I28" s="169"/>
      <c r="J28" s="33" t="s">
        <v>92</v>
      </c>
      <c r="K28" s="169"/>
      <c r="L28" s="169"/>
      <c r="M28" s="170"/>
      <c r="N28" s="32"/>
    </row>
    <row r="29" spans="1:14" x14ac:dyDescent="0.25">
      <c r="A29" s="31"/>
      <c r="B29" s="63" t="s">
        <v>90</v>
      </c>
      <c r="C29" s="169"/>
      <c r="D29" s="169"/>
      <c r="E29" s="169"/>
      <c r="F29" s="33" t="s">
        <v>91</v>
      </c>
      <c r="G29" s="169"/>
      <c r="H29" s="169"/>
      <c r="I29" s="169"/>
      <c r="J29" s="33" t="s">
        <v>92</v>
      </c>
      <c r="K29" s="169"/>
      <c r="L29" s="169"/>
      <c r="M29" s="170"/>
      <c r="N29" s="32"/>
    </row>
    <row r="30" spans="1:14" x14ac:dyDescent="0.25">
      <c r="A30" s="31"/>
      <c r="B30" s="63" t="s">
        <v>90</v>
      </c>
      <c r="C30" s="169"/>
      <c r="D30" s="169"/>
      <c r="E30" s="169"/>
      <c r="F30" s="33" t="s">
        <v>91</v>
      </c>
      <c r="G30" s="169"/>
      <c r="H30" s="169"/>
      <c r="I30" s="169"/>
      <c r="J30" s="33" t="s">
        <v>92</v>
      </c>
      <c r="K30" s="169"/>
      <c r="L30" s="169"/>
      <c r="M30" s="170"/>
      <c r="N30" s="32"/>
    </row>
    <row r="31" spans="1:14" x14ac:dyDescent="0.25">
      <c r="A31" s="31"/>
      <c r="B31" s="63" t="s">
        <v>90</v>
      </c>
      <c r="C31" s="169"/>
      <c r="D31" s="169"/>
      <c r="E31" s="169"/>
      <c r="F31" s="33" t="s">
        <v>91</v>
      </c>
      <c r="G31" s="169"/>
      <c r="H31" s="169"/>
      <c r="I31" s="169"/>
      <c r="J31" s="33" t="s">
        <v>92</v>
      </c>
      <c r="K31" s="169"/>
      <c r="L31" s="169"/>
      <c r="M31" s="170"/>
      <c r="N31" s="32"/>
    </row>
    <row r="32" spans="1:14" x14ac:dyDescent="0.25">
      <c r="A32" s="31"/>
      <c r="B32" s="63" t="s">
        <v>90</v>
      </c>
      <c r="C32" s="169"/>
      <c r="D32" s="169"/>
      <c r="E32" s="169"/>
      <c r="F32" s="33" t="s">
        <v>91</v>
      </c>
      <c r="G32" s="169"/>
      <c r="H32" s="169"/>
      <c r="I32" s="169"/>
      <c r="J32" s="33" t="s">
        <v>92</v>
      </c>
      <c r="K32" s="169"/>
      <c r="L32" s="169"/>
      <c r="M32" s="170"/>
      <c r="N32" s="32"/>
    </row>
    <row r="33" spans="1:14" x14ac:dyDescent="0.25">
      <c r="A33" s="31"/>
      <c r="B33" s="63" t="s">
        <v>90</v>
      </c>
      <c r="C33" s="169"/>
      <c r="D33" s="169"/>
      <c r="E33" s="169"/>
      <c r="F33" s="33" t="s">
        <v>91</v>
      </c>
      <c r="G33" s="169"/>
      <c r="H33" s="169"/>
      <c r="I33" s="169"/>
      <c r="J33" s="33" t="s">
        <v>92</v>
      </c>
      <c r="K33" s="169"/>
      <c r="L33" s="169"/>
      <c r="M33" s="170"/>
      <c r="N33" s="32"/>
    </row>
    <row r="34" spans="1:14" x14ac:dyDescent="0.25">
      <c r="A34" s="31"/>
      <c r="B34" s="63" t="s">
        <v>90</v>
      </c>
      <c r="C34" s="169"/>
      <c r="D34" s="169"/>
      <c r="E34" s="169"/>
      <c r="F34" s="33" t="s">
        <v>91</v>
      </c>
      <c r="G34" s="169"/>
      <c r="H34" s="169"/>
      <c r="I34" s="169"/>
      <c r="J34" s="33" t="s">
        <v>92</v>
      </c>
      <c r="K34" s="169"/>
      <c r="L34" s="169"/>
      <c r="M34" s="170"/>
      <c r="N34" s="32"/>
    </row>
    <row r="35" spans="1:14" x14ac:dyDescent="0.25">
      <c r="A35" s="31"/>
      <c r="B35" s="35"/>
      <c r="C35" s="33"/>
      <c r="D35" s="33"/>
      <c r="E35" s="33"/>
      <c r="F35" s="33"/>
      <c r="G35" s="33"/>
      <c r="H35" s="33"/>
      <c r="I35" s="33"/>
      <c r="J35" s="33"/>
      <c r="K35" s="33"/>
      <c r="L35" s="33"/>
      <c r="M35" s="36"/>
      <c r="N35" s="32"/>
    </row>
    <row r="36" spans="1:14" x14ac:dyDescent="0.25">
      <c r="A36" s="31"/>
      <c r="B36" s="236" t="str">
        <f>HYPERLINK("#Addendum_1!b31", "Please click here to go back to Addendum 1")</f>
        <v>Please click here to go back to Addendum 1</v>
      </c>
      <c r="C36" s="203"/>
      <c r="D36" s="203"/>
      <c r="E36" s="203"/>
      <c r="F36" s="203"/>
      <c r="G36" s="203"/>
      <c r="H36" s="203"/>
      <c r="I36" s="203"/>
      <c r="J36" s="203"/>
      <c r="K36" s="203"/>
      <c r="L36" s="203"/>
      <c r="M36" s="237"/>
      <c r="N36" s="32"/>
    </row>
    <row r="37" spans="1:14" ht="15.75" thickBot="1" x14ac:dyDescent="0.3">
      <c r="A37" s="31"/>
      <c r="B37" s="47"/>
      <c r="C37" s="48"/>
      <c r="D37" s="48"/>
      <c r="E37" s="48"/>
      <c r="F37" s="48"/>
      <c r="G37" s="48"/>
      <c r="H37" s="48"/>
      <c r="I37" s="48"/>
      <c r="J37" s="48"/>
      <c r="K37" s="48"/>
      <c r="L37" s="48"/>
      <c r="M37" s="49"/>
      <c r="N37" s="32"/>
    </row>
    <row r="38" spans="1:14" ht="15.75" thickBot="1" x14ac:dyDescent="0.3">
      <c r="A38" s="50"/>
      <c r="B38" s="51"/>
      <c r="C38" s="51"/>
      <c r="D38" s="51"/>
      <c r="E38" s="51"/>
      <c r="F38" s="51"/>
      <c r="G38" s="51"/>
      <c r="H38" s="51"/>
      <c r="I38" s="51"/>
      <c r="J38" s="51"/>
      <c r="K38" s="51"/>
      <c r="L38" s="51"/>
      <c r="M38" s="51"/>
      <c r="N38" s="52"/>
    </row>
  </sheetData>
  <sheetProtection sheet="1" formatRows="0"/>
  <mergeCells count="86">
    <mergeCell ref="C16:E16"/>
    <mergeCell ref="G16:I16"/>
    <mergeCell ref="K16:M16"/>
    <mergeCell ref="C17:E17"/>
    <mergeCell ref="G17:I17"/>
    <mergeCell ref="K17:M17"/>
    <mergeCell ref="B7:M7"/>
    <mergeCell ref="C10:E10"/>
    <mergeCell ref="G10:I10"/>
    <mergeCell ref="K10:M10"/>
    <mergeCell ref="C11:E11"/>
    <mergeCell ref="G11:I11"/>
    <mergeCell ref="K11:M11"/>
    <mergeCell ref="C9:E9"/>
    <mergeCell ref="G9:I9"/>
    <mergeCell ref="K9:M9"/>
    <mergeCell ref="C24:E24"/>
    <mergeCell ref="G24:I24"/>
    <mergeCell ref="K24:M24"/>
    <mergeCell ref="C25:E25"/>
    <mergeCell ref="G25:I25"/>
    <mergeCell ref="K25:M25"/>
    <mergeCell ref="C22:E22"/>
    <mergeCell ref="G22:I22"/>
    <mergeCell ref="K22:M22"/>
    <mergeCell ref="C23:E23"/>
    <mergeCell ref="G23:I23"/>
    <mergeCell ref="K23:M23"/>
    <mergeCell ref="C20:E20"/>
    <mergeCell ref="G20:I20"/>
    <mergeCell ref="K20:M20"/>
    <mergeCell ref="C21:E21"/>
    <mergeCell ref="G21:I21"/>
    <mergeCell ref="K21:M21"/>
    <mergeCell ref="C19:E19"/>
    <mergeCell ref="G19:I19"/>
    <mergeCell ref="K19:M19"/>
    <mergeCell ref="C12:E12"/>
    <mergeCell ref="G12:I12"/>
    <mergeCell ref="K12:M12"/>
    <mergeCell ref="C13:E13"/>
    <mergeCell ref="G13:I13"/>
    <mergeCell ref="K13:M13"/>
    <mergeCell ref="C14:E14"/>
    <mergeCell ref="G14:I14"/>
    <mergeCell ref="K14:M14"/>
    <mergeCell ref="C15:E15"/>
    <mergeCell ref="C18:E18"/>
    <mergeCell ref="G18:I18"/>
    <mergeCell ref="K18:M18"/>
    <mergeCell ref="C33:E33"/>
    <mergeCell ref="G33:I33"/>
    <mergeCell ref="K33:M33"/>
    <mergeCell ref="C34:E34"/>
    <mergeCell ref="G34:I34"/>
    <mergeCell ref="K34:M34"/>
    <mergeCell ref="G29:I29"/>
    <mergeCell ref="G30:I30"/>
    <mergeCell ref="G31:I31"/>
    <mergeCell ref="G32:I32"/>
    <mergeCell ref="K8:M8"/>
    <mergeCell ref="K26:M26"/>
    <mergeCell ref="K27:M27"/>
    <mergeCell ref="K28:M28"/>
    <mergeCell ref="K29:M29"/>
    <mergeCell ref="K30:M30"/>
    <mergeCell ref="K31:M31"/>
    <mergeCell ref="K32:M32"/>
    <mergeCell ref="G15:I15"/>
    <mergeCell ref="K15:M15"/>
    <mergeCell ref="C4:J4"/>
    <mergeCell ref="C6:F6"/>
    <mergeCell ref="B2:M2"/>
    <mergeCell ref="B36:M36"/>
    <mergeCell ref="C8:E8"/>
    <mergeCell ref="C26:E26"/>
    <mergeCell ref="C27:E27"/>
    <mergeCell ref="C28:E28"/>
    <mergeCell ref="C29:E29"/>
    <mergeCell ref="C30:E30"/>
    <mergeCell ref="C31:E31"/>
    <mergeCell ref="C32:E32"/>
    <mergeCell ref="G8:I8"/>
    <mergeCell ref="G26:I26"/>
    <mergeCell ref="G27:I27"/>
    <mergeCell ref="G28:I28"/>
  </mergeCells>
  <conditionalFormatting sqref="C26">
    <cfRule type="notContainsText" dxfId="343" priority="36" operator="notContains" text="*">
      <formula>ISERROR(SEARCH("*",C26))</formula>
    </cfRule>
  </conditionalFormatting>
  <conditionalFormatting sqref="C8">
    <cfRule type="notContainsText" dxfId="342" priority="35" operator="notContains" text="*">
      <formula>ISERROR(SEARCH("*",C8))</formula>
    </cfRule>
  </conditionalFormatting>
  <conditionalFormatting sqref="C27:C32">
    <cfRule type="notContainsText" dxfId="341" priority="34" operator="notContains" text="*">
      <formula>ISERROR(SEARCH("*",C27))</formula>
    </cfRule>
  </conditionalFormatting>
  <conditionalFormatting sqref="G26">
    <cfRule type="notContainsText" dxfId="340" priority="33" operator="notContains" text="*">
      <formula>ISERROR(SEARCH("*",G26))</formula>
    </cfRule>
  </conditionalFormatting>
  <conditionalFormatting sqref="G8">
    <cfRule type="notContainsText" dxfId="339" priority="32" operator="notContains" text="*">
      <formula>ISERROR(SEARCH("*",G8))</formula>
    </cfRule>
  </conditionalFormatting>
  <conditionalFormatting sqref="G27:G32">
    <cfRule type="notContainsText" dxfId="338" priority="31" operator="notContains" text="*">
      <formula>ISERROR(SEARCH("*",G27))</formula>
    </cfRule>
  </conditionalFormatting>
  <conditionalFormatting sqref="K26">
    <cfRule type="notContainsText" dxfId="337" priority="30" operator="notContains" text="*">
      <formula>ISERROR(SEARCH("*",K26))</formula>
    </cfRule>
  </conditionalFormatting>
  <conditionalFormatting sqref="K8">
    <cfRule type="notContainsText" dxfId="336" priority="29" operator="notContains" text="*">
      <formula>ISERROR(SEARCH("*",K8))</formula>
    </cfRule>
  </conditionalFormatting>
  <conditionalFormatting sqref="K27:K32">
    <cfRule type="notContainsText" dxfId="335" priority="28" operator="notContains" text="*">
      <formula>ISERROR(SEARCH("*",K27))</formula>
    </cfRule>
  </conditionalFormatting>
  <conditionalFormatting sqref="C33:C34">
    <cfRule type="notContainsText" dxfId="334" priority="27" operator="notContains" text="*">
      <formula>ISERROR(SEARCH("*",C33))</formula>
    </cfRule>
  </conditionalFormatting>
  <conditionalFormatting sqref="G33:G34">
    <cfRule type="notContainsText" dxfId="333" priority="26" operator="notContains" text="*">
      <formula>ISERROR(SEARCH("*",G33))</formula>
    </cfRule>
  </conditionalFormatting>
  <conditionalFormatting sqref="K33:K34">
    <cfRule type="notContainsText" dxfId="332" priority="25" operator="notContains" text="*">
      <formula>ISERROR(SEARCH("*",K33))</formula>
    </cfRule>
  </conditionalFormatting>
  <conditionalFormatting sqref="K25">
    <cfRule type="notContainsText" dxfId="331" priority="16" operator="notContains" text="*">
      <formula>ISERROR(SEARCH("*",K25))</formula>
    </cfRule>
  </conditionalFormatting>
  <conditionalFormatting sqref="K16">
    <cfRule type="notContainsText" dxfId="330" priority="4" operator="notContains" text="*">
      <formula>ISERROR(SEARCH("*",K16))</formula>
    </cfRule>
  </conditionalFormatting>
  <conditionalFormatting sqref="C9">
    <cfRule type="notContainsText" dxfId="329" priority="24" operator="notContains" text="*">
      <formula>ISERROR(SEARCH("*",C9))</formula>
    </cfRule>
  </conditionalFormatting>
  <conditionalFormatting sqref="C19:C24">
    <cfRule type="notContainsText" dxfId="328" priority="23" operator="notContains" text="*">
      <formula>ISERROR(SEARCH("*",C19))</formula>
    </cfRule>
  </conditionalFormatting>
  <conditionalFormatting sqref="G9">
    <cfRule type="notContainsText" dxfId="327" priority="22" operator="notContains" text="*">
      <formula>ISERROR(SEARCH("*",G9))</formula>
    </cfRule>
  </conditionalFormatting>
  <conditionalFormatting sqref="G19:G24">
    <cfRule type="notContainsText" dxfId="326" priority="21" operator="notContains" text="*">
      <formula>ISERROR(SEARCH("*",G19))</formula>
    </cfRule>
  </conditionalFormatting>
  <conditionalFormatting sqref="K9">
    <cfRule type="notContainsText" dxfId="325" priority="20" operator="notContains" text="*">
      <formula>ISERROR(SEARCH("*",K9))</formula>
    </cfRule>
  </conditionalFormatting>
  <conditionalFormatting sqref="K19:K24">
    <cfRule type="notContainsText" dxfId="324" priority="19" operator="notContains" text="*">
      <formula>ISERROR(SEARCH("*",K19))</formula>
    </cfRule>
  </conditionalFormatting>
  <conditionalFormatting sqref="C25">
    <cfRule type="notContainsText" dxfId="323" priority="18" operator="notContains" text="*">
      <formula>ISERROR(SEARCH("*",C25))</formula>
    </cfRule>
  </conditionalFormatting>
  <conditionalFormatting sqref="G25">
    <cfRule type="notContainsText" dxfId="322" priority="17" operator="notContains" text="*">
      <formula>ISERROR(SEARCH("*",G25))</formula>
    </cfRule>
  </conditionalFormatting>
  <conditionalFormatting sqref="C17">
    <cfRule type="notContainsText" dxfId="321" priority="15" operator="notContains" text="*">
      <formula>ISERROR(SEARCH("*",C17))</formula>
    </cfRule>
  </conditionalFormatting>
  <conditionalFormatting sqref="C18">
    <cfRule type="notContainsText" dxfId="320" priority="14" operator="notContains" text="*">
      <formula>ISERROR(SEARCH("*",C18))</formula>
    </cfRule>
  </conditionalFormatting>
  <conditionalFormatting sqref="G17">
    <cfRule type="notContainsText" dxfId="319" priority="13" operator="notContains" text="*">
      <formula>ISERROR(SEARCH("*",G17))</formula>
    </cfRule>
  </conditionalFormatting>
  <conditionalFormatting sqref="G18">
    <cfRule type="notContainsText" dxfId="318" priority="12" operator="notContains" text="*">
      <formula>ISERROR(SEARCH("*",G18))</formula>
    </cfRule>
  </conditionalFormatting>
  <conditionalFormatting sqref="K17">
    <cfRule type="notContainsText" dxfId="317" priority="11" operator="notContains" text="*">
      <formula>ISERROR(SEARCH("*",K17))</formula>
    </cfRule>
  </conditionalFormatting>
  <conditionalFormatting sqref="K18">
    <cfRule type="notContainsText" dxfId="316" priority="10" operator="notContains" text="*">
      <formula>ISERROR(SEARCH("*",K18))</formula>
    </cfRule>
  </conditionalFormatting>
  <conditionalFormatting sqref="C10:C15">
    <cfRule type="notContainsText" dxfId="315" priority="9" operator="notContains" text="*">
      <formula>ISERROR(SEARCH("*",C10))</formula>
    </cfRule>
  </conditionalFormatting>
  <conditionalFormatting sqref="G10:G15">
    <cfRule type="notContainsText" dxfId="314" priority="8" operator="notContains" text="*">
      <formula>ISERROR(SEARCH("*",G10))</formula>
    </cfRule>
  </conditionalFormatting>
  <conditionalFormatting sqref="K10:K15">
    <cfRule type="notContainsText" dxfId="313" priority="7" operator="notContains" text="*">
      <formula>ISERROR(SEARCH("*",K10))</formula>
    </cfRule>
  </conditionalFormatting>
  <conditionalFormatting sqref="C16">
    <cfRule type="notContainsText" dxfId="312" priority="6" operator="notContains" text="*">
      <formula>ISERROR(SEARCH("*",C16))</formula>
    </cfRule>
  </conditionalFormatting>
  <conditionalFormatting sqref="G16">
    <cfRule type="notContainsText" dxfId="311" priority="5" operator="notContains" text="*">
      <formula>ISERROR(SEARCH("*",G16))</formula>
    </cfRule>
  </conditionalFormatting>
  <conditionalFormatting sqref="K4">
    <cfRule type="notContainsText" dxfId="310" priority="3" operator="notContains" text="*">
      <formula>ISERROR(SEARCH("*",K4))</formula>
    </cfRule>
  </conditionalFormatting>
  <conditionalFormatting sqref="H6">
    <cfRule type="notContainsText" dxfId="309" priority="2" operator="notContains" text="*">
      <formula>ISERROR(SEARCH("*",H6))</formula>
    </cfRule>
  </conditionalFormatting>
  <conditionalFormatting sqref="J6">
    <cfRule type="notContainsText" dxfId="308" priority="1" operator="notContains" text="*">
      <formula>ISERROR(SEARCH("*",J6))</formula>
    </cfRule>
  </conditionalFormatting>
  <dataValidations count="2">
    <dataValidation type="whole" allowBlank="1" showInputMessage="1" showErrorMessage="1" errorTitle="Whole Numbers only" error="Please use a whole number for anticipated number of sites. Min  1,  Max 9999999" sqref="K4">
      <formula1>1</formula1>
      <formula2>9999999</formula2>
    </dataValidation>
    <dataValidation allowBlank="1" showInputMessage="1" showErrorMessage="1" errorTitle="Whole Numbers only" error="Please use a whole number for anticipated number of sites." sqref="H6 J6"/>
  </dataValidations>
  <pageMargins left="0.31" right="0.31" top="0.75" bottom="0.75" header="0.3" footer="0.3"/>
  <pageSetup scale="77"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1"/>
  <sheetViews>
    <sheetView showGridLines="0" workbookViewId="0"/>
  </sheetViews>
  <sheetFormatPr defaultColWidth="0" defaultRowHeight="15" zeroHeight="1" x14ac:dyDescent="0.25"/>
  <cols>
    <col min="1" max="1" width="3.28515625" style="34" customWidth="1"/>
    <col min="2" max="4" width="9.140625" style="34" customWidth="1"/>
    <col min="5" max="6" width="10.140625" style="34" customWidth="1"/>
    <col min="7" max="7" width="9.85546875" style="34" customWidth="1"/>
    <col min="8" max="8" width="13.7109375" style="34" customWidth="1"/>
    <col min="9" max="13" width="9.140625" style="34" customWidth="1"/>
    <col min="14" max="14" width="3.28515625" style="34" customWidth="1"/>
    <col min="15" max="16384" width="9.140625" style="34" hidden="1"/>
  </cols>
  <sheetData>
    <row r="1" spans="1:29" s="30" customFormat="1" ht="15.75" thickBot="1" x14ac:dyDescent="0.3">
      <c r="A1" s="27"/>
      <c r="B1" s="28"/>
      <c r="C1" s="28"/>
      <c r="D1" s="28"/>
      <c r="E1" s="28"/>
      <c r="F1" s="28"/>
      <c r="G1" s="28"/>
      <c r="H1" s="28"/>
      <c r="I1" s="28"/>
      <c r="J1" s="28"/>
      <c r="K1" s="28"/>
      <c r="L1" s="28"/>
      <c r="M1" s="28"/>
      <c r="N1" s="28"/>
      <c r="AC1" s="53"/>
    </row>
    <row r="2" spans="1:29" s="33" customFormat="1" ht="30.75" customHeight="1" x14ac:dyDescent="0.25">
      <c r="A2" s="31"/>
      <c r="B2" s="264" t="s">
        <v>93</v>
      </c>
      <c r="C2" s="131"/>
      <c r="D2" s="131"/>
      <c r="E2" s="131"/>
      <c r="F2" s="131"/>
      <c r="G2" s="131"/>
      <c r="H2" s="131"/>
      <c r="I2" s="131"/>
      <c r="J2" s="131"/>
      <c r="K2" s="131"/>
      <c r="L2" s="131"/>
      <c r="M2" s="132"/>
      <c r="N2" s="54"/>
      <c r="AC2" s="36"/>
    </row>
    <row r="3" spans="1:29" x14ac:dyDescent="0.25">
      <c r="A3" s="31"/>
      <c r="B3" s="194" t="s">
        <v>50</v>
      </c>
      <c r="C3" s="195"/>
      <c r="D3" s="195"/>
      <c r="E3" s="195"/>
      <c r="F3" s="195"/>
      <c r="G3" s="195"/>
      <c r="H3" s="195"/>
      <c r="I3" s="195"/>
      <c r="J3" s="195"/>
      <c r="K3" s="195"/>
      <c r="L3" s="195"/>
      <c r="M3" s="196"/>
      <c r="N3" s="54"/>
      <c r="O3" s="33"/>
      <c r="P3" s="33"/>
      <c r="Q3" s="33"/>
      <c r="R3" s="33"/>
      <c r="S3" s="33"/>
      <c r="T3" s="33"/>
      <c r="U3" s="33"/>
      <c r="V3" s="33"/>
      <c r="W3" s="33"/>
      <c r="X3" s="33"/>
      <c r="Y3" s="33"/>
      <c r="Z3" s="33"/>
      <c r="AA3" s="33"/>
      <c r="AB3" s="33"/>
      <c r="AC3" s="36"/>
    </row>
    <row r="4" spans="1:29" ht="15" customHeight="1" x14ac:dyDescent="0.25">
      <c r="A4" s="31"/>
      <c r="B4" s="221" t="s">
        <v>51</v>
      </c>
      <c r="C4" s="222"/>
      <c r="D4" s="222"/>
      <c r="E4" s="222"/>
      <c r="F4" s="222"/>
      <c r="G4" s="222"/>
      <c r="H4" s="222"/>
      <c r="I4" s="222"/>
      <c r="J4" s="222"/>
      <c r="K4" s="222"/>
      <c r="L4" s="222"/>
      <c r="M4" s="223"/>
      <c r="N4" s="54"/>
      <c r="O4" s="33"/>
      <c r="P4" s="33"/>
      <c r="Q4" s="33"/>
      <c r="R4" s="33"/>
      <c r="S4" s="33"/>
      <c r="T4" s="33"/>
      <c r="U4" s="33"/>
      <c r="V4" s="33"/>
      <c r="W4" s="33"/>
      <c r="X4" s="33"/>
      <c r="Y4" s="33"/>
      <c r="Z4" s="33"/>
      <c r="AA4" s="33"/>
      <c r="AB4" s="33"/>
      <c r="AC4" s="36"/>
    </row>
    <row r="5" spans="1:29" x14ac:dyDescent="0.25">
      <c r="A5" s="31"/>
      <c r="B5" s="266" t="s">
        <v>225</v>
      </c>
      <c r="C5" s="267"/>
      <c r="D5" s="267"/>
      <c r="E5" s="267"/>
      <c r="F5" s="267"/>
      <c r="G5" s="267"/>
      <c r="H5" s="267"/>
      <c r="I5" s="267"/>
      <c r="J5" s="267"/>
      <c r="K5" s="267"/>
      <c r="L5" s="267"/>
      <c r="M5" s="268"/>
      <c r="N5" s="54"/>
      <c r="O5" s="33"/>
      <c r="P5" s="33"/>
      <c r="Q5" s="33"/>
      <c r="R5" s="33"/>
      <c r="S5" s="33"/>
      <c r="T5" s="33"/>
      <c r="U5" s="33"/>
      <c r="V5" s="33"/>
      <c r="W5" s="33"/>
      <c r="X5" s="33"/>
      <c r="Y5" s="33"/>
      <c r="Z5" s="33"/>
      <c r="AA5" s="33"/>
      <c r="AB5" s="33"/>
      <c r="AC5" s="36"/>
    </row>
    <row r="6" spans="1:29" x14ac:dyDescent="0.25">
      <c r="A6" s="31"/>
      <c r="B6" s="35"/>
      <c r="C6" s="33"/>
      <c r="D6" s="33"/>
      <c r="E6" s="33"/>
      <c r="F6" s="33"/>
      <c r="G6" s="33"/>
      <c r="H6" s="33"/>
      <c r="I6" s="33"/>
      <c r="J6" s="33"/>
      <c r="K6" s="33"/>
      <c r="L6" s="33"/>
      <c r="M6" s="36"/>
      <c r="N6" s="54"/>
      <c r="O6" s="33"/>
      <c r="P6" s="33"/>
      <c r="Q6" s="33"/>
      <c r="R6" s="33"/>
      <c r="S6" s="33"/>
      <c r="T6" s="33"/>
      <c r="U6" s="33"/>
      <c r="V6" s="33"/>
      <c r="W6" s="33"/>
      <c r="X6" s="33"/>
      <c r="Y6" s="33"/>
      <c r="Z6" s="33"/>
      <c r="AA6" s="33"/>
      <c r="AB6" s="33"/>
      <c r="AC6" s="36"/>
    </row>
    <row r="7" spans="1:29" x14ac:dyDescent="0.25">
      <c r="A7" s="31"/>
      <c r="B7" s="35"/>
      <c r="C7" s="197" t="s">
        <v>253</v>
      </c>
      <c r="D7" s="197"/>
      <c r="E7" s="15"/>
      <c r="F7" s="33"/>
      <c r="G7" s="33"/>
      <c r="H7" s="33"/>
      <c r="I7" s="33"/>
      <c r="J7" s="33"/>
      <c r="K7" s="33"/>
      <c r="L7" s="33"/>
      <c r="M7" s="36"/>
      <c r="N7" s="54"/>
      <c r="O7" s="33"/>
      <c r="P7" s="33"/>
      <c r="Q7" s="33"/>
      <c r="R7" s="33"/>
      <c r="S7" s="33"/>
      <c r="T7" s="33"/>
      <c r="U7" s="33"/>
      <c r="V7" s="33"/>
      <c r="W7" s="33"/>
      <c r="X7" s="33"/>
      <c r="Y7" s="33"/>
      <c r="Z7" s="33"/>
      <c r="AA7" s="33"/>
      <c r="AB7" s="33"/>
      <c r="AC7" s="36"/>
    </row>
    <row r="8" spans="1:29" x14ac:dyDescent="0.25">
      <c r="A8" s="31"/>
      <c r="B8" s="35"/>
      <c r="C8" s="238" t="str">
        <f>IF(E7="Yes","Please contact Marianna Betro at x45521 for details and select all that apply:","")</f>
        <v/>
      </c>
      <c r="D8" s="238"/>
      <c r="E8" s="238"/>
      <c r="F8" s="238"/>
      <c r="G8" s="238"/>
      <c r="H8" s="238"/>
      <c r="I8" s="238"/>
      <c r="J8" s="238"/>
      <c r="K8" s="238"/>
      <c r="L8" s="33"/>
      <c r="M8" s="36"/>
      <c r="N8" s="54"/>
      <c r="O8" s="33"/>
      <c r="P8" s="33"/>
      <c r="Q8" s="33"/>
      <c r="R8" s="33"/>
      <c r="S8" s="33"/>
      <c r="T8" s="33"/>
      <c r="U8" s="33"/>
      <c r="V8" s="33"/>
      <c r="W8" s="33"/>
      <c r="X8" s="33"/>
      <c r="Y8" s="33"/>
      <c r="Z8" s="33"/>
      <c r="AA8" s="33"/>
      <c r="AB8" s="33"/>
      <c r="AC8" s="36"/>
    </row>
    <row r="9" spans="1:29" ht="51.75" customHeight="1" x14ac:dyDescent="0.25">
      <c r="A9" s="31"/>
      <c r="B9" s="35"/>
      <c r="C9" s="166" t="s">
        <v>54</v>
      </c>
      <c r="D9" s="166"/>
      <c r="E9" s="166"/>
      <c r="F9" s="166"/>
      <c r="G9" s="166"/>
      <c r="H9" s="166"/>
      <c r="I9" s="166"/>
      <c r="J9" s="166"/>
      <c r="K9" s="166"/>
      <c r="L9" s="24"/>
      <c r="M9" s="36"/>
      <c r="N9" s="54"/>
      <c r="O9" s="33"/>
      <c r="P9" s="33"/>
      <c r="Q9" s="33"/>
      <c r="R9" s="33"/>
      <c r="S9" s="33"/>
      <c r="T9" s="33"/>
      <c r="U9" s="33"/>
      <c r="V9" s="33"/>
      <c r="W9" s="33"/>
      <c r="X9" s="33"/>
      <c r="Y9" s="33"/>
      <c r="Z9" s="33"/>
      <c r="AA9" s="33"/>
      <c r="AB9" s="33"/>
      <c r="AC9" s="36"/>
    </row>
    <row r="10" spans="1:29" ht="48.75" customHeight="1" x14ac:dyDescent="0.25">
      <c r="A10" s="31"/>
      <c r="B10" s="35"/>
      <c r="C10" s="166" t="s">
        <v>155</v>
      </c>
      <c r="D10" s="166"/>
      <c r="E10" s="166"/>
      <c r="F10" s="166"/>
      <c r="G10" s="166"/>
      <c r="H10" s="166"/>
      <c r="I10" s="166"/>
      <c r="J10" s="166"/>
      <c r="K10" s="166"/>
      <c r="L10" s="24"/>
      <c r="M10" s="36"/>
      <c r="N10" s="54"/>
      <c r="O10" s="33"/>
      <c r="P10" s="33"/>
      <c r="Q10" s="33"/>
      <c r="R10" s="33"/>
      <c r="S10" s="33"/>
      <c r="T10" s="33"/>
      <c r="U10" s="33"/>
      <c r="V10" s="33"/>
      <c r="W10" s="33"/>
      <c r="X10" s="33"/>
      <c r="Y10" s="33"/>
      <c r="Z10" s="33"/>
      <c r="AA10" s="33"/>
      <c r="AB10" s="33"/>
      <c r="AC10" s="36"/>
    </row>
    <row r="11" spans="1:29" ht="48" customHeight="1" x14ac:dyDescent="0.25">
      <c r="A11" s="31"/>
      <c r="B11" s="35"/>
      <c r="C11" s="166" t="s">
        <v>55</v>
      </c>
      <c r="D11" s="166"/>
      <c r="E11" s="166"/>
      <c r="F11" s="166"/>
      <c r="G11" s="166"/>
      <c r="H11" s="166"/>
      <c r="I11" s="166"/>
      <c r="J11" s="166"/>
      <c r="K11" s="166"/>
      <c r="L11" s="24"/>
      <c r="M11" s="36"/>
      <c r="N11" s="54"/>
      <c r="O11" s="33"/>
      <c r="P11" s="33"/>
      <c r="Q11" s="33"/>
      <c r="R11" s="33"/>
      <c r="S11" s="33"/>
      <c r="T11" s="33"/>
      <c r="U11" s="33"/>
      <c r="V11" s="33"/>
      <c r="W11" s="33"/>
      <c r="X11" s="33"/>
      <c r="Y11" s="33"/>
      <c r="Z11" s="33"/>
      <c r="AA11" s="33"/>
      <c r="AB11" s="33"/>
      <c r="AC11" s="36"/>
    </row>
    <row r="12" spans="1:29" ht="52.5" customHeight="1" x14ac:dyDescent="0.25">
      <c r="A12" s="31"/>
      <c r="B12" s="35"/>
      <c r="C12" s="166" t="s">
        <v>56</v>
      </c>
      <c r="D12" s="166"/>
      <c r="E12" s="166"/>
      <c r="F12" s="166"/>
      <c r="G12" s="166"/>
      <c r="H12" s="166"/>
      <c r="I12" s="166"/>
      <c r="J12" s="166"/>
      <c r="K12" s="166"/>
      <c r="L12" s="24"/>
      <c r="M12" s="36"/>
      <c r="N12" s="54"/>
      <c r="O12" s="33"/>
      <c r="P12" s="33"/>
      <c r="Q12" s="33"/>
      <c r="R12" s="33"/>
      <c r="S12" s="33"/>
      <c r="T12" s="33"/>
      <c r="U12" s="33"/>
      <c r="V12" s="33"/>
      <c r="W12" s="33"/>
      <c r="X12" s="33"/>
      <c r="Y12" s="33"/>
      <c r="Z12" s="33"/>
      <c r="AA12" s="33"/>
      <c r="AB12" s="33"/>
      <c r="AC12" s="36"/>
    </row>
    <row r="13" spans="1:29" x14ac:dyDescent="0.25">
      <c r="A13" s="31"/>
      <c r="B13" s="35"/>
      <c r="C13" s="33"/>
      <c r="D13" s="33"/>
      <c r="E13" s="33"/>
      <c r="F13" s="33"/>
      <c r="G13" s="33"/>
      <c r="H13" s="33"/>
      <c r="I13" s="33"/>
      <c r="J13" s="33"/>
      <c r="K13" s="33"/>
      <c r="L13" s="33"/>
      <c r="M13" s="36"/>
      <c r="N13" s="54"/>
      <c r="O13" s="33"/>
      <c r="P13" s="33"/>
      <c r="Q13" s="33"/>
      <c r="R13" s="33"/>
      <c r="S13" s="33"/>
      <c r="T13" s="33"/>
      <c r="U13" s="33"/>
      <c r="V13" s="33"/>
      <c r="W13" s="33"/>
      <c r="X13" s="33"/>
      <c r="Y13" s="33"/>
      <c r="Z13" s="33"/>
      <c r="AA13" s="33"/>
      <c r="AB13" s="33"/>
      <c r="AC13" s="36"/>
    </row>
    <row r="14" spans="1:29" ht="44.25" customHeight="1" x14ac:dyDescent="0.25">
      <c r="A14" s="31"/>
      <c r="B14" s="148" t="s">
        <v>57</v>
      </c>
      <c r="C14" s="149"/>
      <c r="D14" s="149"/>
      <c r="E14" s="149"/>
      <c r="F14" s="149"/>
      <c r="G14" s="149"/>
      <c r="H14" s="149"/>
      <c r="I14" s="149"/>
      <c r="J14" s="149"/>
      <c r="K14" s="149"/>
      <c r="L14" s="149"/>
      <c r="M14" s="265"/>
      <c r="N14" s="54"/>
      <c r="O14" s="33"/>
      <c r="P14" s="33"/>
      <c r="Q14" s="33"/>
      <c r="R14" s="33"/>
      <c r="S14" s="33"/>
      <c r="T14" s="33"/>
      <c r="U14" s="33"/>
      <c r="V14" s="33"/>
      <c r="W14" s="33"/>
      <c r="X14" s="33"/>
      <c r="Y14" s="33"/>
      <c r="Z14" s="33"/>
      <c r="AA14" s="33"/>
      <c r="AB14" s="33"/>
      <c r="AC14" s="36"/>
    </row>
    <row r="15" spans="1:29" ht="25.5" customHeight="1" x14ac:dyDescent="0.25">
      <c r="A15" s="31"/>
      <c r="B15" s="207" t="s">
        <v>58</v>
      </c>
      <c r="C15" s="208"/>
      <c r="D15" s="208"/>
      <c r="E15" s="208"/>
      <c r="F15" s="208"/>
      <c r="G15" s="208"/>
      <c r="H15" s="208"/>
      <c r="I15" s="24"/>
      <c r="J15" s="216" t="str">
        <f>IF(I15="Yes","Please contact Marianna Betro at x45521 for details","")</f>
        <v/>
      </c>
      <c r="K15" s="216"/>
      <c r="L15" s="216"/>
      <c r="M15" s="36"/>
      <c r="N15" s="54"/>
      <c r="O15" s="33"/>
      <c r="P15" s="33"/>
      <c r="Q15" s="33"/>
      <c r="R15" s="33"/>
      <c r="S15" s="33"/>
      <c r="T15" s="33"/>
      <c r="U15" s="33"/>
      <c r="V15" s="33"/>
      <c r="W15" s="33"/>
      <c r="X15" s="33"/>
      <c r="Y15" s="33"/>
      <c r="Z15" s="33"/>
      <c r="AA15" s="33"/>
      <c r="AB15" s="33"/>
      <c r="AC15" s="36"/>
    </row>
    <row r="16" spans="1:29" x14ac:dyDescent="0.25">
      <c r="A16" s="31"/>
      <c r="B16" s="35"/>
      <c r="C16" s="33"/>
      <c r="D16" s="33"/>
      <c r="E16" s="33"/>
      <c r="F16" s="33"/>
      <c r="G16" s="33"/>
      <c r="H16" s="33"/>
      <c r="I16" s="33"/>
      <c r="J16" s="33"/>
      <c r="K16" s="33"/>
      <c r="L16" s="33"/>
      <c r="M16" s="36"/>
      <c r="N16" s="54"/>
      <c r="O16" s="33"/>
      <c r="P16" s="33"/>
      <c r="Q16" s="33"/>
      <c r="R16" s="33"/>
      <c r="S16" s="33"/>
      <c r="T16" s="33"/>
      <c r="U16" s="33"/>
      <c r="V16" s="33"/>
      <c r="W16" s="33"/>
      <c r="X16" s="33"/>
      <c r="Y16" s="33"/>
      <c r="Z16" s="33"/>
      <c r="AA16" s="33"/>
      <c r="AB16" s="33"/>
      <c r="AC16" s="36"/>
    </row>
    <row r="17" spans="1:29" x14ac:dyDescent="0.25">
      <c r="A17" s="31"/>
      <c r="B17" s="194" t="s">
        <v>59</v>
      </c>
      <c r="C17" s="195"/>
      <c r="D17" s="195"/>
      <c r="E17" s="195"/>
      <c r="F17" s="195"/>
      <c r="G17" s="195"/>
      <c r="H17" s="195"/>
      <c r="I17" s="195"/>
      <c r="J17" s="195"/>
      <c r="K17" s="195"/>
      <c r="L17" s="195"/>
      <c r="M17" s="196"/>
      <c r="N17" s="54"/>
      <c r="O17" s="33"/>
      <c r="P17" s="33"/>
      <c r="Q17" s="33"/>
      <c r="R17" s="33"/>
      <c r="S17" s="33"/>
      <c r="T17" s="33"/>
      <c r="U17" s="33"/>
      <c r="V17" s="33"/>
      <c r="W17" s="33"/>
      <c r="X17" s="33"/>
      <c r="Y17" s="33"/>
      <c r="Z17" s="33"/>
      <c r="AA17" s="33"/>
      <c r="AB17" s="33"/>
      <c r="AC17" s="36"/>
    </row>
    <row r="18" spans="1:29" x14ac:dyDescent="0.25">
      <c r="A18" s="31"/>
      <c r="B18" s="35"/>
      <c r="C18" s="33"/>
      <c r="D18" s="33"/>
      <c r="E18" s="33"/>
      <c r="F18" s="33"/>
      <c r="G18" s="33"/>
      <c r="H18" s="33"/>
      <c r="I18" s="33"/>
      <c r="J18" s="33"/>
      <c r="K18" s="33"/>
      <c r="L18" s="33"/>
      <c r="M18" s="36"/>
      <c r="N18" s="54"/>
      <c r="O18" s="33"/>
      <c r="P18" s="33"/>
      <c r="Q18" s="33"/>
      <c r="R18" s="33"/>
      <c r="S18" s="33"/>
      <c r="T18" s="33"/>
      <c r="U18" s="33"/>
      <c r="V18" s="33"/>
      <c r="W18" s="33"/>
      <c r="X18" s="33"/>
      <c r="Y18" s="33"/>
      <c r="Z18" s="33"/>
      <c r="AA18" s="33"/>
      <c r="AB18" s="33"/>
      <c r="AC18" s="36"/>
    </row>
    <row r="19" spans="1:29" ht="33.75" customHeight="1" x14ac:dyDescent="0.25">
      <c r="A19" s="31"/>
      <c r="B19" s="272" t="s">
        <v>94</v>
      </c>
      <c r="C19" s="273"/>
      <c r="D19" s="263"/>
      <c r="E19" s="263"/>
      <c r="F19" s="149" t="str">
        <f>IF(D19="Wet bench","Laboratory research that does not involve animal models, e.g., biochemical assays, microbiology research on Petri dishes, or molecular biology research, etc.",IF(D19="Dry bench","Research that does not involve animal models, e.g., literature review and analysis",IF(D19="Animal Study","Research involving animals","")))</f>
        <v/>
      </c>
      <c r="G19" s="149"/>
      <c r="H19" s="149"/>
      <c r="I19" s="149"/>
      <c r="J19" s="149"/>
      <c r="K19" s="149"/>
      <c r="L19" s="149"/>
      <c r="M19" s="265"/>
      <c r="N19" s="54"/>
      <c r="O19" s="33"/>
      <c r="P19" s="33"/>
      <c r="Q19" s="33"/>
      <c r="R19" s="33"/>
      <c r="S19" s="33"/>
      <c r="T19" s="33"/>
      <c r="U19" s="33"/>
      <c r="V19" s="33"/>
      <c r="W19" s="33"/>
      <c r="X19" s="33"/>
      <c r="Y19" s="33"/>
      <c r="Z19" s="33"/>
      <c r="AA19" s="33"/>
      <c r="AB19" s="33"/>
      <c r="AC19" s="36"/>
    </row>
    <row r="20" spans="1:29" x14ac:dyDescent="0.25">
      <c r="A20" s="31"/>
      <c r="B20" s="55"/>
      <c r="C20" s="201" t="str">
        <f>IF(D19="Other", "Please specify research:","")</f>
        <v/>
      </c>
      <c r="D20" s="201"/>
      <c r="E20" s="201"/>
      <c r="F20" s="160"/>
      <c r="G20" s="160"/>
      <c r="H20" s="160"/>
      <c r="I20" s="160"/>
      <c r="J20" s="160"/>
      <c r="K20" s="160"/>
      <c r="L20" s="160"/>
      <c r="M20" s="174"/>
      <c r="N20" s="54"/>
      <c r="O20" s="33"/>
      <c r="P20" s="33"/>
      <c r="Q20" s="33"/>
      <c r="R20" s="33"/>
      <c r="S20" s="33"/>
      <c r="T20" s="33"/>
      <c r="U20" s="33"/>
      <c r="V20" s="33"/>
      <c r="W20" s="33"/>
      <c r="X20" s="33"/>
      <c r="Y20" s="33"/>
      <c r="Z20" s="33"/>
      <c r="AA20" s="33"/>
      <c r="AB20" s="33"/>
      <c r="AC20" s="36"/>
    </row>
    <row r="21" spans="1:29" x14ac:dyDescent="0.25">
      <c r="A21" s="31"/>
      <c r="B21" s="55"/>
      <c r="C21" s="56"/>
      <c r="D21" s="56"/>
      <c r="E21" s="56"/>
      <c r="F21" s="33"/>
      <c r="G21" s="33"/>
      <c r="H21" s="33"/>
      <c r="I21" s="33"/>
      <c r="J21" s="33"/>
      <c r="K21" s="33"/>
      <c r="L21" s="33"/>
      <c r="M21" s="36"/>
      <c r="N21" s="54"/>
      <c r="O21" s="33"/>
      <c r="P21" s="33"/>
      <c r="Q21" s="33"/>
      <c r="R21" s="33"/>
      <c r="S21" s="44"/>
      <c r="T21" s="44"/>
      <c r="U21" s="44"/>
      <c r="V21" s="44"/>
      <c r="W21" s="44"/>
      <c r="X21" s="44"/>
      <c r="Y21" s="44"/>
      <c r="Z21" s="44"/>
      <c r="AA21" s="44"/>
      <c r="AB21" s="57"/>
      <c r="AC21" s="36"/>
    </row>
    <row r="22" spans="1:29" x14ac:dyDescent="0.25">
      <c r="A22" s="31"/>
      <c r="B22" s="7" t="s">
        <v>232</v>
      </c>
      <c r="C22" s="33"/>
      <c r="D22" s="44"/>
      <c r="E22" s="33"/>
      <c r="F22" s="33"/>
      <c r="G22" s="33"/>
      <c r="H22" s="33"/>
      <c r="I22" s="33"/>
      <c r="J22" s="33"/>
      <c r="K22" s="33"/>
      <c r="L22" s="33"/>
      <c r="M22" s="36"/>
      <c r="N22" s="54"/>
      <c r="O22" s="33"/>
      <c r="P22" s="58"/>
      <c r="Q22" s="33"/>
      <c r="R22" s="33"/>
      <c r="S22" s="33"/>
      <c r="T22" s="33"/>
      <c r="U22" s="33"/>
      <c r="V22" s="33"/>
      <c r="W22" s="33"/>
      <c r="X22" s="33"/>
      <c r="Y22" s="33"/>
      <c r="Z22" s="33"/>
      <c r="AA22" s="33"/>
      <c r="AB22" s="33"/>
      <c r="AC22" s="36"/>
    </row>
    <row r="23" spans="1:29" x14ac:dyDescent="0.25">
      <c r="A23" s="31"/>
      <c r="B23" s="35"/>
      <c r="C23" s="33"/>
      <c r="D23" s="199" t="s">
        <v>281</v>
      </c>
      <c r="E23" s="199"/>
      <c r="F23" s="15"/>
      <c r="G23" s="33"/>
      <c r="H23" s="33"/>
      <c r="I23" s="33"/>
      <c r="J23" s="33"/>
      <c r="K23" s="33"/>
      <c r="L23" s="33"/>
      <c r="M23" s="36"/>
      <c r="N23" s="54"/>
      <c r="O23" s="33"/>
      <c r="P23" s="33"/>
      <c r="Q23" s="33"/>
      <c r="R23" s="33"/>
      <c r="S23" s="33"/>
      <c r="T23" s="33"/>
      <c r="U23" s="33"/>
      <c r="V23" s="33"/>
      <c r="W23" s="33"/>
      <c r="X23" s="33"/>
      <c r="Y23" s="33"/>
      <c r="Z23" s="33"/>
      <c r="AA23" s="33"/>
      <c r="AB23" s="33"/>
      <c r="AC23" s="36"/>
    </row>
    <row r="24" spans="1:29" x14ac:dyDescent="0.25">
      <c r="A24" s="31"/>
      <c r="B24" s="198" t="s">
        <v>282</v>
      </c>
      <c r="C24" s="199"/>
      <c r="D24" s="199"/>
      <c r="E24" s="199"/>
      <c r="F24" s="15"/>
      <c r="G24" s="33"/>
      <c r="H24" s="33"/>
      <c r="I24" s="33"/>
      <c r="J24" s="33"/>
      <c r="K24" s="33"/>
      <c r="L24" s="33"/>
      <c r="M24" s="36"/>
      <c r="N24" s="54"/>
      <c r="O24" s="33"/>
      <c r="P24" s="33"/>
      <c r="Q24" s="33"/>
      <c r="R24" s="33"/>
      <c r="S24" s="33"/>
      <c r="T24" s="33"/>
      <c r="U24" s="33"/>
      <c r="V24" s="33"/>
      <c r="W24" s="33"/>
      <c r="X24" s="33"/>
      <c r="Y24" s="33"/>
      <c r="Z24" s="33"/>
      <c r="AA24" s="33"/>
      <c r="AB24" s="33"/>
      <c r="AC24" s="36"/>
    </row>
    <row r="25" spans="1:29" x14ac:dyDescent="0.25">
      <c r="A25" s="31"/>
      <c r="B25" s="35"/>
      <c r="C25" s="199" t="s">
        <v>172</v>
      </c>
      <c r="D25" s="199"/>
      <c r="E25" s="199"/>
      <c r="F25" s="15"/>
      <c r="G25" s="33"/>
      <c r="H25" s="33"/>
      <c r="I25" s="33"/>
      <c r="J25" s="33"/>
      <c r="K25" s="33"/>
      <c r="L25" s="33"/>
      <c r="M25" s="36"/>
      <c r="N25" s="54"/>
      <c r="O25" s="33"/>
      <c r="P25" s="45" t="s">
        <v>296</v>
      </c>
      <c r="Q25" s="33"/>
      <c r="R25" s="33"/>
      <c r="S25" s="33"/>
      <c r="T25" s="33"/>
      <c r="U25" s="33"/>
      <c r="V25" s="33"/>
      <c r="W25" s="33"/>
      <c r="X25" s="33"/>
      <c r="Y25" s="33"/>
      <c r="Z25" s="33"/>
      <c r="AA25" s="33"/>
      <c r="AB25" s="33"/>
      <c r="AC25" s="36"/>
    </row>
    <row r="26" spans="1:29" ht="36" customHeight="1" x14ac:dyDescent="0.25">
      <c r="A26" s="31"/>
      <c r="B26" s="269" t="str">
        <f>IF(F23="Yes",HYPERLINK("#DTS!c25",CONCATENATE(P25,P26)),IF(F24="Yes",HYPERLINK("#DTS!c25",CONCATENATE(P25,P26)),IF(F25="Yes",HYPERLINK("#DTS!c25",CONCATENATE(P25,P26)),"")))</f>
        <v/>
      </c>
      <c r="C26" s="270"/>
      <c r="D26" s="270"/>
      <c r="E26" s="270"/>
      <c r="F26" s="270"/>
      <c r="G26" s="270"/>
      <c r="H26" s="270"/>
      <c r="I26" s="270"/>
      <c r="J26" s="270"/>
      <c r="K26" s="270"/>
      <c r="L26" s="270"/>
      <c r="M26" s="271"/>
      <c r="N26" s="54"/>
      <c r="O26" s="33"/>
      <c r="P26" s="45" t="s">
        <v>297</v>
      </c>
      <c r="Q26" s="33"/>
      <c r="R26" s="33"/>
      <c r="S26" s="33"/>
      <c r="T26" s="33"/>
      <c r="U26" s="33"/>
      <c r="V26" s="33"/>
      <c r="W26" s="33"/>
      <c r="X26" s="33"/>
      <c r="Y26" s="33"/>
      <c r="Z26" s="33"/>
      <c r="AA26" s="33"/>
      <c r="AB26" s="33"/>
      <c r="AC26" s="36"/>
    </row>
    <row r="27" spans="1:29" ht="27" customHeight="1" x14ac:dyDescent="0.25">
      <c r="A27" s="31"/>
      <c r="B27" s="274" t="str">
        <f>IF(B26="","",P27)</f>
        <v/>
      </c>
      <c r="C27" s="275"/>
      <c r="D27" s="275"/>
      <c r="E27" s="275"/>
      <c r="F27" s="275"/>
      <c r="G27" s="275"/>
      <c r="H27" s="275"/>
      <c r="I27" s="275"/>
      <c r="J27" s="275"/>
      <c r="K27" s="275"/>
      <c r="L27" s="275"/>
      <c r="M27" s="276"/>
      <c r="N27" s="54"/>
      <c r="O27" s="33"/>
      <c r="P27" s="45" t="s">
        <v>249</v>
      </c>
      <c r="Q27" s="33"/>
      <c r="R27" s="33"/>
      <c r="S27" s="33"/>
      <c r="T27" s="33"/>
      <c r="U27" s="33"/>
      <c r="V27" s="33"/>
      <c r="W27" s="33"/>
      <c r="X27" s="33"/>
      <c r="Y27" s="33"/>
      <c r="Z27" s="33"/>
      <c r="AA27" s="33"/>
      <c r="AB27" s="33"/>
      <c r="AC27" s="36"/>
    </row>
    <row r="28" spans="1:29" x14ac:dyDescent="0.25">
      <c r="A28" s="31"/>
      <c r="B28" s="35"/>
      <c r="C28" s="33"/>
      <c r="D28" s="33"/>
      <c r="E28" s="33"/>
      <c r="F28" s="33"/>
      <c r="G28" s="33"/>
      <c r="H28" s="33"/>
      <c r="I28" s="33"/>
      <c r="J28" s="33"/>
      <c r="K28" s="33"/>
      <c r="L28" s="33"/>
      <c r="M28" s="36"/>
      <c r="N28" s="54"/>
      <c r="O28" s="33"/>
      <c r="P28" s="33"/>
      <c r="Q28" s="33"/>
      <c r="R28" s="33"/>
      <c r="S28" s="33"/>
      <c r="T28" s="33"/>
      <c r="U28" s="33"/>
      <c r="V28" s="33"/>
      <c r="W28" s="33"/>
      <c r="X28" s="33"/>
      <c r="Y28" s="33"/>
      <c r="Z28" s="33"/>
      <c r="AA28" s="33"/>
      <c r="AB28" s="33"/>
      <c r="AC28" s="36"/>
    </row>
    <row r="29" spans="1:29" x14ac:dyDescent="0.25">
      <c r="A29" s="31"/>
      <c r="B29" s="257" t="s">
        <v>233</v>
      </c>
      <c r="C29" s="258"/>
      <c r="D29" s="258"/>
      <c r="E29" s="258"/>
      <c r="F29" s="258"/>
      <c r="G29" s="258"/>
      <c r="H29" s="258"/>
      <c r="I29" s="258"/>
      <c r="J29" s="258"/>
      <c r="K29" s="258"/>
      <c r="L29" s="15"/>
      <c r="M29" s="36"/>
      <c r="N29" s="54"/>
      <c r="O29" s="33"/>
      <c r="P29" s="59"/>
      <c r="Q29" s="33"/>
      <c r="R29" s="33"/>
      <c r="S29" s="33"/>
      <c r="T29" s="33"/>
      <c r="U29" s="33"/>
      <c r="V29" s="33"/>
      <c r="W29" s="33"/>
      <c r="X29" s="33"/>
      <c r="Y29" s="33"/>
      <c r="Z29" s="33"/>
      <c r="AA29" s="33"/>
      <c r="AB29" s="33"/>
      <c r="AC29" s="36"/>
    </row>
    <row r="30" spans="1:29" ht="33.75" customHeight="1" x14ac:dyDescent="0.25">
      <c r="A30" s="31"/>
      <c r="B30" s="148" t="str">
        <f>IF(L29="Yes","Please describe each of their involvement (e.g., Contract Research Organizations, Academic Research Organizations, Data Capture Management, etc.): ","")</f>
        <v/>
      </c>
      <c r="C30" s="149"/>
      <c r="D30" s="149"/>
      <c r="E30" s="149"/>
      <c r="F30" s="149"/>
      <c r="G30" s="149"/>
      <c r="H30" s="149"/>
      <c r="I30" s="149"/>
      <c r="J30" s="149"/>
      <c r="K30" s="149"/>
      <c r="L30" s="33"/>
      <c r="M30" s="36"/>
      <c r="N30" s="54"/>
      <c r="O30" s="33"/>
      <c r="P30" s="59"/>
      <c r="Q30" s="33"/>
      <c r="R30" s="33"/>
      <c r="S30" s="33"/>
      <c r="T30" s="33"/>
      <c r="U30" s="33"/>
      <c r="V30" s="33"/>
      <c r="W30" s="33"/>
      <c r="X30" s="33"/>
      <c r="Y30" s="33"/>
      <c r="Z30" s="33"/>
      <c r="AA30" s="33"/>
      <c r="AB30" s="33"/>
      <c r="AC30" s="36"/>
    </row>
    <row r="31" spans="1:29" x14ac:dyDescent="0.25">
      <c r="A31" s="31"/>
      <c r="B31" s="161"/>
      <c r="C31" s="162"/>
      <c r="D31" s="162"/>
      <c r="E31" s="162"/>
      <c r="F31" s="162"/>
      <c r="G31" s="162"/>
      <c r="H31" s="162"/>
      <c r="I31" s="162"/>
      <c r="J31" s="162"/>
      <c r="K31" s="162"/>
      <c r="L31" s="162"/>
      <c r="M31" s="163"/>
      <c r="N31" s="54"/>
      <c r="O31" s="33"/>
      <c r="P31" s="59"/>
      <c r="Q31" s="33"/>
      <c r="R31" s="33"/>
      <c r="S31" s="33"/>
      <c r="T31" s="33"/>
      <c r="U31" s="33"/>
      <c r="V31" s="33"/>
      <c r="W31" s="33"/>
      <c r="X31" s="33"/>
      <c r="Y31" s="33"/>
      <c r="Z31" s="33"/>
      <c r="AA31" s="33"/>
      <c r="AB31" s="33"/>
      <c r="AC31" s="36"/>
    </row>
    <row r="32" spans="1:29" x14ac:dyDescent="0.25">
      <c r="A32" s="31"/>
      <c r="B32" s="35"/>
      <c r="C32" s="33"/>
      <c r="D32" s="33"/>
      <c r="E32" s="33"/>
      <c r="F32" s="33"/>
      <c r="G32" s="33"/>
      <c r="H32" s="33"/>
      <c r="I32" s="33"/>
      <c r="J32" s="33"/>
      <c r="K32" s="33"/>
      <c r="L32" s="33"/>
      <c r="M32" s="36"/>
      <c r="N32" s="54"/>
      <c r="O32" s="33"/>
      <c r="P32" s="33"/>
      <c r="Q32" s="33"/>
      <c r="R32" s="33"/>
      <c r="S32" s="33"/>
      <c r="T32" s="33"/>
      <c r="U32" s="33"/>
      <c r="V32" s="33"/>
      <c r="W32" s="33"/>
      <c r="X32" s="33"/>
      <c r="Y32" s="33"/>
      <c r="Z32" s="33"/>
      <c r="AA32" s="33"/>
      <c r="AB32" s="33"/>
      <c r="AC32" s="36"/>
    </row>
    <row r="33" spans="1:29" ht="39.75" customHeight="1" x14ac:dyDescent="0.25">
      <c r="A33" s="31"/>
      <c r="B33" s="148" t="s">
        <v>61</v>
      </c>
      <c r="C33" s="149"/>
      <c r="D33" s="149"/>
      <c r="E33" s="149"/>
      <c r="F33" s="149"/>
      <c r="G33" s="149"/>
      <c r="H33" s="149"/>
      <c r="I33" s="149"/>
      <c r="J33" s="149"/>
      <c r="K33" s="149"/>
      <c r="L33" s="24"/>
      <c r="M33" s="36"/>
      <c r="N33" s="54"/>
      <c r="O33" s="33"/>
      <c r="P33" s="33"/>
      <c r="Q33" s="33"/>
      <c r="R33" s="33"/>
      <c r="S33" s="33"/>
      <c r="T33" s="33"/>
      <c r="U33" s="33"/>
      <c r="V33" s="33"/>
      <c r="W33" s="33"/>
      <c r="X33" s="33"/>
      <c r="Y33" s="33"/>
      <c r="Z33" s="33"/>
      <c r="AA33" s="33"/>
      <c r="AB33" s="33"/>
      <c r="AC33" s="36"/>
    </row>
    <row r="34" spans="1:29" x14ac:dyDescent="0.25">
      <c r="A34" s="31"/>
      <c r="B34" s="219" t="str">
        <f>IF(L33="Yes","Please provide contract ID(s)# or attach a copy of the agreement(s).  (drop down)","")</f>
        <v/>
      </c>
      <c r="C34" s="220"/>
      <c r="D34" s="220"/>
      <c r="E34" s="220"/>
      <c r="F34" s="220"/>
      <c r="G34" s="220"/>
      <c r="H34" s="220"/>
      <c r="I34" s="220"/>
      <c r="J34" s="160"/>
      <c r="K34" s="160"/>
      <c r="L34" s="160"/>
      <c r="M34" s="36"/>
      <c r="N34" s="54"/>
      <c r="O34" s="33"/>
      <c r="P34" s="33"/>
      <c r="Q34" s="33"/>
      <c r="R34" s="33"/>
      <c r="S34" s="33"/>
      <c r="T34" s="33"/>
      <c r="U34" s="33"/>
      <c r="V34" s="33"/>
      <c r="W34" s="33"/>
      <c r="X34" s="33"/>
      <c r="Y34" s="33"/>
      <c r="Z34" s="33"/>
      <c r="AA34" s="33"/>
      <c r="AB34" s="33"/>
      <c r="AC34" s="36"/>
    </row>
    <row r="35" spans="1:29" x14ac:dyDescent="0.25">
      <c r="A35" s="31"/>
      <c r="B35" s="35" t="str">
        <f>IF(J34="Can Provide contract ID(s)#","ID(s)#:","")</f>
        <v/>
      </c>
      <c r="C35" s="169"/>
      <c r="D35" s="169"/>
      <c r="E35" s="169"/>
      <c r="F35" s="169"/>
      <c r="G35" s="169"/>
      <c r="H35" s="169"/>
      <c r="I35" s="169"/>
      <c r="J35" s="169"/>
      <c r="K35" s="169"/>
      <c r="L35" s="169"/>
      <c r="M35" s="36"/>
      <c r="N35" s="54"/>
      <c r="O35" s="33"/>
      <c r="P35" s="33"/>
      <c r="Q35" s="33"/>
      <c r="R35" s="33"/>
      <c r="S35" s="33"/>
      <c r="T35" s="33"/>
      <c r="U35" s="33"/>
      <c r="V35" s="33"/>
      <c r="W35" s="33"/>
      <c r="X35" s="33"/>
      <c r="Y35" s="33"/>
      <c r="Z35" s="33"/>
      <c r="AA35" s="33"/>
      <c r="AB35" s="33"/>
      <c r="AC35" s="36"/>
    </row>
    <row r="36" spans="1:29" x14ac:dyDescent="0.25">
      <c r="A36" s="31"/>
      <c r="B36" s="35"/>
      <c r="C36" s="33"/>
      <c r="D36" s="33"/>
      <c r="E36" s="33"/>
      <c r="F36" s="33"/>
      <c r="G36" s="33"/>
      <c r="H36" s="33"/>
      <c r="I36" s="33"/>
      <c r="J36" s="33"/>
      <c r="K36" s="33"/>
      <c r="L36" s="33"/>
      <c r="M36" s="36"/>
      <c r="N36" s="54"/>
      <c r="O36" s="33"/>
      <c r="P36" s="33"/>
      <c r="Q36" s="33"/>
      <c r="R36" s="33"/>
      <c r="S36" s="33"/>
      <c r="T36" s="33"/>
      <c r="U36" s="33"/>
      <c r="V36" s="33"/>
      <c r="W36" s="33"/>
      <c r="X36" s="33"/>
      <c r="Y36" s="33"/>
      <c r="Z36" s="33"/>
      <c r="AA36" s="33"/>
      <c r="AB36" s="33"/>
      <c r="AC36" s="36"/>
    </row>
    <row r="37" spans="1:29" x14ac:dyDescent="0.25">
      <c r="A37" s="31"/>
      <c r="B37" s="224" t="s">
        <v>234</v>
      </c>
      <c r="C37" s="190"/>
      <c r="D37" s="190"/>
      <c r="E37" s="33"/>
      <c r="F37" s="33"/>
      <c r="G37" s="33"/>
      <c r="H37" s="33"/>
      <c r="I37" s="33"/>
      <c r="J37" s="33"/>
      <c r="K37" s="33"/>
      <c r="L37" s="33"/>
      <c r="M37" s="36"/>
      <c r="N37" s="54"/>
      <c r="O37" s="33"/>
      <c r="P37" s="33"/>
      <c r="Q37" s="33"/>
      <c r="R37" s="33"/>
      <c r="S37" s="33"/>
      <c r="T37" s="33"/>
      <c r="U37" s="33"/>
      <c r="V37" s="33"/>
      <c r="W37" s="33"/>
      <c r="X37" s="33"/>
      <c r="Y37" s="33"/>
      <c r="Z37" s="33"/>
      <c r="AA37" s="33"/>
      <c r="AB37" s="33"/>
      <c r="AC37" s="36"/>
    </row>
    <row r="38" spans="1:29" ht="81" customHeight="1" x14ac:dyDescent="0.25">
      <c r="A38" s="31"/>
      <c r="B38" s="168"/>
      <c r="C38" s="169"/>
      <c r="D38" s="169"/>
      <c r="E38" s="169"/>
      <c r="F38" s="169"/>
      <c r="G38" s="169"/>
      <c r="H38" s="169"/>
      <c r="I38" s="169"/>
      <c r="J38" s="169"/>
      <c r="K38" s="169"/>
      <c r="L38" s="169"/>
      <c r="M38" s="170"/>
      <c r="N38" s="54"/>
      <c r="O38" s="33"/>
      <c r="P38" s="33"/>
      <c r="Q38" s="33"/>
      <c r="R38" s="33"/>
      <c r="S38" s="33"/>
      <c r="T38" s="33"/>
      <c r="U38" s="33"/>
      <c r="V38" s="33"/>
      <c r="W38" s="33"/>
      <c r="X38" s="33"/>
      <c r="Y38" s="33"/>
      <c r="Z38" s="33"/>
      <c r="AA38" s="33"/>
      <c r="AB38" s="33"/>
      <c r="AC38" s="36"/>
    </row>
    <row r="39" spans="1:29" x14ac:dyDescent="0.25">
      <c r="A39" s="31"/>
      <c r="B39" s="35"/>
      <c r="C39" s="33"/>
      <c r="D39" s="33"/>
      <c r="E39" s="33"/>
      <c r="F39" s="33"/>
      <c r="G39" s="33"/>
      <c r="H39" s="33"/>
      <c r="I39" s="33"/>
      <c r="J39" s="33"/>
      <c r="K39" s="33"/>
      <c r="L39" s="33"/>
      <c r="M39" s="36"/>
      <c r="N39" s="54"/>
      <c r="O39" s="33"/>
      <c r="P39" s="33"/>
      <c r="Q39" s="33"/>
      <c r="R39" s="33"/>
      <c r="S39" s="33"/>
      <c r="T39" s="33"/>
      <c r="U39" s="33"/>
      <c r="V39" s="33"/>
      <c r="W39" s="33"/>
      <c r="X39" s="33"/>
      <c r="Y39" s="33"/>
      <c r="Z39" s="33"/>
      <c r="AA39" s="33"/>
      <c r="AB39" s="33"/>
      <c r="AC39" s="36"/>
    </row>
    <row r="40" spans="1:29" ht="30" customHeight="1" x14ac:dyDescent="0.25">
      <c r="A40" s="31"/>
      <c r="B40" s="165" t="s">
        <v>173</v>
      </c>
      <c r="C40" s="166"/>
      <c r="D40" s="166"/>
      <c r="E40" s="166"/>
      <c r="F40" s="166"/>
      <c r="G40" s="166"/>
      <c r="H40" s="166"/>
      <c r="I40" s="166"/>
      <c r="J40" s="166"/>
      <c r="K40" s="166"/>
      <c r="L40" s="166"/>
      <c r="M40" s="167"/>
      <c r="N40" s="54"/>
      <c r="O40" s="33"/>
      <c r="P40" s="33"/>
      <c r="Q40" s="33"/>
      <c r="R40" s="33"/>
      <c r="S40" s="33"/>
      <c r="T40" s="33"/>
      <c r="U40" s="33"/>
      <c r="V40" s="33"/>
      <c r="W40" s="33"/>
      <c r="X40" s="33"/>
      <c r="Y40" s="33"/>
      <c r="Z40" s="33"/>
      <c r="AA40" s="33"/>
      <c r="AB40" s="33"/>
      <c r="AC40" s="36"/>
    </row>
    <row r="41" spans="1:29" ht="42.75" customHeight="1" x14ac:dyDescent="0.25">
      <c r="A41" s="31"/>
      <c r="B41" s="168"/>
      <c r="C41" s="169"/>
      <c r="D41" s="169"/>
      <c r="E41" s="169"/>
      <c r="F41" s="169"/>
      <c r="G41" s="169"/>
      <c r="H41" s="169"/>
      <c r="I41" s="169"/>
      <c r="J41" s="169"/>
      <c r="K41" s="169"/>
      <c r="L41" s="169"/>
      <c r="M41" s="170"/>
      <c r="N41" s="54"/>
      <c r="O41" s="33"/>
      <c r="P41" s="33"/>
      <c r="Q41" s="33"/>
      <c r="R41" s="33"/>
      <c r="S41" s="33"/>
      <c r="T41" s="33"/>
      <c r="U41" s="33"/>
      <c r="V41" s="33"/>
      <c r="W41" s="33"/>
      <c r="X41" s="33"/>
      <c r="Y41" s="33"/>
      <c r="Z41" s="33"/>
      <c r="AA41" s="33"/>
      <c r="AB41" s="33"/>
      <c r="AC41" s="36"/>
    </row>
    <row r="42" spans="1:29" x14ac:dyDescent="0.25">
      <c r="A42" s="31"/>
      <c r="B42" s="35"/>
      <c r="C42" s="33"/>
      <c r="D42" s="33"/>
      <c r="E42" s="33"/>
      <c r="F42" s="33"/>
      <c r="G42" s="33"/>
      <c r="H42" s="33"/>
      <c r="I42" s="33"/>
      <c r="J42" s="33"/>
      <c r="K42" s="33"/>
      <c r="L42" s="33"/>
      <c r="M42" s="36"/>
      <c r="N42" s="54"/>
      <c r="O42" s="33"/>
      <c r="P42" s="33"/>
      <c r="Q42" s="33"/>
      <c r="R42" s="33"/>
      <c r="S42" s="33"/>
      <c r="T42" s="33"/>
      <c r="U42" s="33"/>
      <c r="V42" s="33"/>
      <c r="W42" s="33"/>
      <c r="X42" s="33"/>
      <c r="Y42" s="33"/>
      <c r="Z42" s="33"/>
      <c r="AA42" s="33"/>
      <c r="AB42" s="33"/>
      <c r="AC42" s="36"/>
    </row>
    <row r="43" spans="1:29" ht="31.5" customHeight="1" x14ac:dyDescent="0.25">
      <c r="A43" s="31"/>
      <c r="B43" s="165" t="s">
        <v>67</v>
      </c>
      <c r="C43" s="166"/>
      <c r="D43" s="166"/>
      <c r="E43" s="166"/>
      <c r="F43" s="166"/>
      <c r="G43" s="166"/>
      <c r="H43" s="166"/>
      <c r="I43" s="166"/>
      <c r="J43" s="166"/>
      <c r="K43" s="166"/>
      <c r="L43" s="24"/>
      <c r="M43" s="36"/>
      <c r="N43" s="54"/>
      <c r="O43" s="33"/>
      <c r="P43" s="33"/>
      <c r="Q43" s="33"/>
      <c r="R43" s="33"/>
      <c r="S43" s="33"/>
      <c r="T43" s="33"/>
      <c r="U43" s="33"/>
      <c r="V43" s="33"/>
      <c r="W43" s="33"/>
      <c r="X43" s="33"/>
      <c r="Y43" s="33"/>
      <c r="Z43" s="33"/>
      <c r="AA43" s="33"/>
      <c r="AB43" s="33"/>
      <c r="AC43" s="36"/>
    </row>
    <row r="44" spans="1:29" x14ac:dyDescent="0.25">
      <c r="A44" s="31"/>
      <c r="B44" s="200" t="str">
        <f>IF(L43="Yes","…by whom?","")</f>
        <v/>
      </c>
      <c r="C44" s="201"/>
      <c r="D44" s="201"/>
      <c r="E44" s="201"/>
      <c r="F44" s="162"/>
      <c r="G44" s="162"/>
      <c r="H44" s="162"/>
      <c r="I44" s="162"/>
      <c r="J44" s="162"/>
      <c r="K44" s="162"/>
      <c r="L44" s="162"/>
      <c r="M44" s="36"/>
      <c r="N44" s="54"/>
      <c r="O44" s="33"/>
      <c r="P44" s="33"/>
      <c r="Q44" s="33"/>
      <c r="R44" s="33"/>
      <c r="S44" s="33"/>
      <c r="T44" s="33"/>
      <c r="U44" s="33"/>
      <c r="V44" s="33"/>
      <c r="W44" s="33"/>
      <c r="X44" s="33"/>
      <c r="Y44" s="33"/>
      <c r="Z44" s="33"/>
      <c r="AA44" s="33"/>
      <c r="AB44" s="33"/>
      <c r="AC44" s="36"/>
    </row>
    <row r="45" spans="1:29" x14ac:dyDescent="0.25">
      <c r="A45" s="31"/>
      <c r="B45" s="200" t="str">
        <f>IF(L43="Yes","What information is being transferred?","")</f>
        <v/>
      </c>
      <c r="C45" s="201"/>
      <c r="D45" s="201"/>
      <c r="E45" s="201"/>
      <c r="F45" s="162"/>
      <c r="G45" s="162"/>
      <c r="H45" s="162"/>
      <c r="I45" s="162"/>
      <c r="J45" s="162"/>
      <c r="K45" s="162"/>
      <c r="L45" s="162"/>
      <c r="M45" s="36"/>
      <c r="N45" s="54"/>
      <c r="O45" s="33"/>
      <c r="P45" s="33"/>
      <c r="Q45" s="33"/>
      <c r="R45" s="33"/>
      <c r="S45" s="33"/>
      <c r="T45" s="33"/>
      <c r="U45" s="33"/>
      <c r="V45" s="33"/>
      <c r="W45" s="33"/>
      <c r="X45" s="33"/>
      <c r="Y45" s="33"/>
      <c r="Z45" s="33"/>
      <c r="AA45" s="33"/>
      <c r="AB45" s="33"/>
      <c r="AC45" s="36"/>
    </row>
    <row r="46" spans="1:29" x14ac:dyDescent="0.25">
      <c r="A46" s="31"/>
      <c r="B46" s="35"/>
      <c r="C46" s="33"/>
      <c r="D46" s="33"/>
      <c r="E46" s="33"/>
      <c r="F46" s="33"/>
      <c r="G46" s="33"/>
      <c r="H46" s="33"/>
      <c r="I46" s="33"/>
      <c r="J46" s="33"/>
      <c r="K46" s="33"/>
      <c r="L46" s="33"/>
      <c r="M46" s="36"/>
      <c r="N46" s="54"/>
      <c r="O46" s="33"/>
      <c r="P46" s="33"/>
      <c r="Q46" s="33"/>
      <c r="R46" s="33"/>
      <c r="S46" s="33"/>
      <c r="T46" s="33"/>
      <c r="U46" s="33"/>
      <c r="V46" s="33"/>
      <c r="W46" s="33"/>
      <c r="X46" s="33"/>
      <c r="Y46" s="33"/>
      <c r="Z46" s="33"/>
      <c r="AA46" s="33"/>
      <c r="AB46" s="33"/>
      <c r="AC46" s="36"/>
    </row>
    <row r="47" spans="1:29" x14ac:dyDescent="0.25">
      <c r="A47" s="31"/>
      <c r="B47" s="215" t="s">
        <v>95</v>
      </c>
      <c r="C47" s="197"/>
      <c r="D47" s="197"/>
      <c r="E47" s="197"/>
      <c r="F47" s="197"/>
      <c r="G47" s="15"/>
      <c r="H47" s="33"/>
      <c r="I47" s="33"/>
      <c r="J47" s="33"/>
      <c r="K47" s="33"/>
      <c r="L47" s="33"/>
      <c r="M47" s="36"/>
      <c r="N47" s="54"/>
      <c r="O47" s="33"/>
      <c r="P47" s="33"/>
      <c r="Q47" s="33"/>
      <c r="R47" s="33"/>
      <c r="S47" s="33"/>
      <c r="T47" s="33"/>
      <c r="U47" s="33"/>
      <c r="V47" s="33"/>
      <c r="W47" s="33"/>
      <c r="X47" s="33"/>
      <c r="Y47" s="33"/>
      <c r="Z47" s="33"/>
      <c r="AA47" s="33"/>
      <c r="AB47" s="33"/>
      <c r="AC47" s="36"/>
    </row>
    <row r="48" spans="1:29" x14ac:dyDescent="0.25">
      <c r="A48" s="31"/>
      <c r="B48" s="215" t="str">
        <f>IF(G47="Yes","Will it form part of their thesis work? ","")</f>
        <v/>
      </c>
      <c r="C48" s="197"/>
      <c r="D48" s="197"/>
      <c r="E48" s="197"/>
      <c r="F48" s="17"/>
      <c r="G48" s="241" t="str">
        <f>IF(F48="yes","UofT guidelines require reduced publication delays for student thesis work.  There may be questions about insurance coverage for non-employee students.","")</f>
        <v/>
      </c>
      <c r="H48" s="241"/>
      <c r="I48" s="241"/>
      <c r="J48" s="241"/>
      <c r="K48" s="241"/>
      <c r="L48" s="241"/>
      <c r="M48" s="242"/>
      <c r="N48" s="54"/>
      <c r="O48" s="33"/>
      <c r="P48" s="33"/>
      <c r="Q48" s="33"/>
      <c r="R48" s="33"/>
      <c r="S48" s="33"/>
      <c r="T48" s="33"/>
      <c r="U48" s="33"/>
      <c r="V48" s="33"/>
      <c r="W48" s="33"/>
      <c r="X48" s="33"/>
      <c r="Y48" s="33"/>
      <c r="Z48" s="33"/>
      <c r="AA48" s="33"/>
      <c r="AB48" s="33"/>
      <c r="AC48" s="36"/>
    </row>
    <row r="49" spans="1:29" x14ac:dyDescent="0.25">
      <c r="A49" s="31"/>
      <c r="B49" s="35"/>
      <c r="C49" s="33"/>
      <c r="D49" s="33"/>
      <c r="E49" s="33"/>
      <c r="F49" s="33"/>
      <c r="G49" s="241"/>
      <c r="H49" s="241"/>
      <c r="I49" s="241"/>
      <c r="J49" s="241"/>
      <c r="K49" s="241"/>
      <c r="L49" s="241"/>
      <c r="M49" s="242"/>
      <c r="N49" s="54"/>
      <c r="O49" s="33"/>
      <c r="P49" s="33"/>
      <c r="Q49" s="33"/>
      <c r="R49" s="33"/>
      <c r="S49" s="33"/>
      <c r="T49" s="33"/>
      <c r="U49" s="33"/>
      <c r="V49" s="33"/>
      <c r="W49" s="33"/>
      <c r="X49" s="33"/>
      <c r="Y49" s="33"/>
      <c r="Z49" s="33"/>
      <c r="AA49" s="33"/>
      <c r="AB49" s="33"/>
      <c r="AC49" s="36"/>
    </row>
    <row r="50" spans="1:29" x14ac:dyDescent="0.25">
      <c r="A50" s="31"/>
      <c r="B50" s="35"/>
      <c r="C50" s="33"/>
      <c r="D50" s="33"/>
      <c r="E50" s="33"/>
      <c r="F50" s="33"/>
      <c r="G50" s="33"/>
      <c r="H50" s="33"/>
      <c r="I50" s="33"/>
      <c r="J50" s="33"/>
      <c r="K50" s="33"/>
      <c r="L50" s="33"/>
      <c r="M50" s="36"/>
      <c r="N50" s="54"/>
      <c r="O50" s="33"/>
      <c r="P50" s="33"/>
      <c r="Q50" s="33"/>
      <c r="R50" s="33"/>
      <c r="S50" s="33"/>
      <c r="T50" s="33"/>
      <c r="U50" s="33"/>
      <c r="V50" s="33"/>
      <c r="W50" s="33"/>
      <c r="X50" s="33"/>
      <c r="Y50" s="33"/>
      <c r="Z50" s="33"/>
      <c r="AA50" s="33"/>
      <c r="AB50" s="33"/>
      <c r="AC50" s="36"/>
    </row>
    <row r="51" spans="1:29" x14ac:dyDescent="0.25">
      <c r="A51" s="31"/>
      <c r="B51" s="35" t="s">
        <v>235</v>
      </c>
      <c r="C51" s="33"/>
      <c r="D51" s="33"/>
      <c r="E51" s="33"/>
      <c r="F51" s="33"/>
      <c r="G51" s="33"/>
      <c r="H51" s="33"/>
      <c r="I51" s="33"/>
      <c r="J51" s="15"/>
      <c r="K51" s="216" t="str">
        <f>IF(J51="No","Please discuss with your Department Head","")</f>
        <v/>
      </c>
      <c r="L51" s="216"/>
      <c r="M51" s="277"/>
      <c r="N51" s="54"/>
      <c r="O51" s="33"/>
      <c r="P51" s="33"/>
      <c r="Q51" s="33"/>
      <c r="R51" s="33"/>
      <c r="S51" s="33"/>
      <c r="T51" s="33"/>
      <c r="U51" s="33"/>
      <c r="V51" s="33"/>
      <c r="W51" s="33"/>
      <c r="X51" s="33"/>
      <c r="Y51" s="33"/>
      <c r="Z51" s="33"/>
      <c r="AA51" s="33"/>
      <c r="AB51" s="33"/>
      <c r="AC51" s="36"/>
    </row>
    <row r="52" spans="1:29" x14ac:dyDescent="0.25">
      <c r="A52" s="31"/>
      <c r="B52" s="35"/>
      <c r="C52" s="33"/>
      <c r="D52" s="33"/>
      <c r="E52" s="33"/>
      <c r="F52" s="33"/>
      <c r="G52" s="33"/>
      <c r="H52" s="33"/>
      <c r="I52" s="33"/>
      <c r="J52" s="33"/>
      <c r="K52" s="216"/>
      <c r="L52" s="216"/>
      <c r="M52" s="277"/>
      <c r="N52" s="54"/>
      <c r="O52" s="33"/>
      <c r="P52" s="33"/>
      <c r="Q52" s="33"/>
      <c r="R52" s="33"/>
      <c r="S52" s="33"/>
      <c r="T52" s="33"/>
      <c r="U52" s="33"/>
      <c r="V52" s="33"/>
      <c r="W52" s="33"/>
      <c r="X52" s="33"/>
      <c r="Y52" s="33"/>
      <c r="Z52" s="33"/>
      <c r="AA52" s="33"/>
      <c r="AB52" s="33"/>
      <c r="AC52" s="36"/>
    </row>
    <row r="53" spans="1:29" x14ac:dyDescent="0.25">
      <c r="A53" s="31"/>
      <c r="B53" s="35"/>
      <c r="C53" s="33"/>
      <c r="D53" s="33"/>
      <c r="E53" s="33"/>
      <c r="F53" s="33"/>
      <c r="G53" s="33"/>
      <c r="H53" s="33"/>
      <c r="I53" s="33"/>
      <c r="J53" s="33"/>
      <c r="K53" s="33"/>
      <c r="L53" s="33"/>
      <c r="M53" s="36"/>
      <c r="N53" s="54"/>
      <c r="O53" s="33"/>
      <c r="P53" s="33"/>
      <c r="Q53" s="33"/>
      <c r="R53" s="33"/>
      <c r="S53" s="33"/>
      <c r="T53" s="33"/>
      <c r="U53" s="33"/>
      <c r="V53" s="33"/>
      <c r="W53" s="33"/>
      <c r="X53" s="33"/>
      <c r="Y53" s="33"/>
      <c r="Z53" s="33"/>
      <c r="AA53" s="33"/>
      <c r="AB53" s="33"/>
      <c r="AC53" s="36"/>
    </row>
    <row r="54" spans="1:29" ht="33.75" customHeight="1" x14ac:dyDescent="0.25">
      <c r="A54" s="31"/>
      <c r="B54" s="165" t="s">
        <v>64</v>
      </c>
      <c r="C54" s="166"/>
      <c r="D54" s="166"/>
      <c r="E54" s="166"/>
      <c r="F54" s="166"/>
      <c r="G54" s="166"/>
      <c r="H54" s="166"/>
      <c r="I54" s="166"/>
      <c r="J54" s="24"/>
      <c r="K54" s="33"/>
      <c r="L54" s="33"/>
      <c r="M54" s="36"/>
      <c r="N54" s="54"/>
      <c r="O54" s="33"/>
      <c r="P54" s="33"/>
      <c r="Q54" s="33"/>
      <c r="R54" s="33"/>
      <c r="S54" s="33"/>
      <c r="T54" s="33"/>
      <c r="U54" s="33"/>
      <c r="V54" s="33"/>
      <c r="W54" s="33"/>
      <c r="X54" s="33"/>
      <c r="Y54" s="33"/>
      <c r="Z54" s="33"/>
      <c r="AA54" s="33"/>
      <c r="AB54" s="33"/>
      <c r="AC54" s="36"/>
    </row>
    <row r="55" spans="1:29" x14ac:dyDescent="0.25">
      <c r="A55" s="31"/>
      <c r="B55" s="35" t="str">
        <f>IF(J54="No","Please explain why they are not included:","")</f>
        <v/>
      </c>
      <c r="C55" s="33"/>
      <c r="D55" s="33"/>
      <c r="E55" s="33"/>
      <c r="F55" s="33"/>
      <c r="G55" s="33"/>
      <c r="H55" s="33"/>
      <c r="I55" s="33"/>
      <c r="J55" s="33"/>
      <c r="K55" s="33"/>
      <c r="L55" s="33"/>
      <c r="M55" s="36"/>
      <c r="N55" s="54"/>
      <c r="O55" s="33"/>
      <c r="P55" s="33"/>
      <c r="Q55" s="33"/>
      <c r="R55" s="33"/>
      <c r="S55" s="33"/>
      <c r="T55" s="33"/>
      <c r="U55" s="33"/>
      <c r="V55" s="33"/>
      <c r="W55" s="33"/>
      <c r="X55" s="33"/>
      <c r="Y55" s="33"/>
      <c r="Z55" s="33"/>
      <c r="AA55" s="33"/>
      <c r="AB55" s="33"/>
      <c r="AC55" s="36"/>
    </row>
    <row r="56" spans="1:29" x14ac:dyDescent="0.25">
      <c r="A56" s="31"/>
      <c r="B56" s="161"/>
      <c r="C56" s="162"/>
      <c r="D56" s="162"/>
      <c r="E56" s="162"/>
      <c r="F56" s="162"/>
      <c r="G56" s="162"/>
      <c r="H56" s="162"/>
      <c r="I56" s="162"/>
      <c r="J56" s="162"/>
      <c r="K56" s="162"/>
      <c r="L56" s="162"/>
      <c r="M56" s="163"/>
      <c r="N56" s="54"/>
      <c r="O56" s="33"/>
      <c r="P56" s="33"/>
      <c r="Q56" s="33"/>
      <c r="R56" s="44"/>
      <c r="S56" s="44"/>
      <c r="T56" s="44"/>
      <c r="U56" s="44"/>
      <c r="V56" s="44"/>
      <c r="W56" s="44"/>
      <c r="X56" s="44"/>
      <c r="Y56" s="44"/>
      <c r="Z56" s="44"/>
      <c r="AA56" s="44"/>
      <c r="AB56" s="44"/>
      <c r="AC56" s="57"/>
    </row>
    <row r="57" spans="1:29" x14ac:dyDescent="0.25">
      <c r="A57" s="31"/>
      <c r="B57" s="35"/>
      <c r="C57" s="33"/>
      <c r="D57" s="33"/>
      <c r="E57" s="33"/>
      <c r="F57" s="33"/>
      <c r="G57" s="33"/>
      <c r="H57" s="33"/>
      <c r="I57" s="33"/>
      <c r="J57" s="33"/>
      <c r="K57" s="33"/>
      <c r="L57" s="33"/>
      <c r="M57" s="36"/>
      <c r="N57" s="54"/>
      <c r="O57" s="33"/>
      <c r="P57" s="33"/>
      <c r="Q57" s="33"/>
      <c r="R57" s="33"/>
      <c r="S57" s="33"/>
      <c r="T57" s="33"/>
      <c r="U57" s="33"/>
      <c r="V57" s="33"/>
      <c r="W57" s="33"/>
      <c r="X57" s="33"/>
      <c r="Y57" s="33"/>
      <c r="Z57" s="33"/>
      <c r="AA57" s="33"/>
      <c r="AB57" s="33"/>
      <c r="AC57" s="36"/>
    </row>
    <row r="58" spans="1:29" x14ac:dyDescent="0.25">
      <c r="A58" s="31"/>
      <c r="B58" s="194" t="s">
        <v>236</v>
      </c>
      <c r="C58" s="195"/>
      <c r="D58" s="195"/>
      <c r="E58" s="195"/>
      <c r="F58" s="195"/>
      <c r="G58" s="195"/>
      <c r="H58" s="195"/>
      <c r="I58" s="195"/>
      <c r="J58" s="195"/>
      <c r="K58" s="195"/>
      <c r="L58" s="195"/>
      <c r="M58" s="196"/>
      <c r="N58" s="54"/>
      <c r="O58" s="33"/>
      <c r="P58" s="33"/>
      <c r="Q58" s="33"/>
      <c r="R58" s="33"/>
      <c r="S58" s="33"/>
      <c r="T58" s="33"/>
      <c r="U58" s="33"/>
      <c r="V58" s="33"/>
      <c r="W58" s="33"/>
      <c r="X58" s="33"/>
      <c r="Y58" s="33"/>
      <c r="Z58" s="33"/>
      <c r="AA58" s="33"/>
      <c r="AB58" s="33"/>
      <c r="AC58" s="36"/>
    </row>
    <row r="59" spans="1:29" x14ac:dyDescent="0.25">
      <c r="A59" s="31"/>
      <c r="B59" s="35"/>
      <c r="C59" s="33"/>
      <c r="D59" s="33"/>
      <c r="E59" s="33"/>
      <c r="F59" s="33"/>
      <c r="G59" s="33"/>
      <c r="H59" s="33"/>
      <c r="I59" s="33"/>
      <c r="J59" s="33"/>
      <c r="K59" s="33"/>
      <c r="L59" s="33"/>
      <c r="M59" s="36"/>
      <c r="N59" s="54"/>
      <c r="O59" s="33"/>
      <c r="P59" s="33"/>
      <c r="Q59" s="33"/>
      <c r="R59" s="33"/>
      <c r="S59" s="33"/>
      <c r="T59" s="33"/>
      <c r="U59" s="33"/>
      <c r="V59" s="33"/>
      <c r="W59" s="33"/>
      <c r="X59" s="33"/>
      <c r="Y59" s="33"/>
      <c r="Z59" s="33"/>
      <c r="AA59" s="33"/>
      <c r="AB59" s="33"/>
      <c r="AC59" s="36"/>
    </row>
    <row r="60" spans="1:29" x14ac:dyDescent="0.25">
      <c r="A60" s="31"/>
      <c r="B60" s="8" t="s">
        <v>96</v>
      </c>
      <c r="C60" s="33"/>
      <c r="D60" s="33"/>
      <c r="E60" s="33"/>
      <c r="F60" s="33"/>
      <c r="G60" s="33"/>
      <c r="H60" s="33"/>
      <c r="I60" s="33"/>
      <c r="J60" s="33"/>
      <c r="K60" s="33"/>
      <c r="L60" s="33"/>
      <c r="M60" s="36"/>
      <c r="N60" s="54"/>
      <c r="O60" s="33"/>
      <c r="P60" s="33"/>
      <c r="Q60" s="33"/>
      <c r="R60" s="33"/>
      <c r="S60" s="33"/>
      <c r="T60" s="33"/>
      <c r="U60" s="33"/>
      <c r="V60" s="33"/>
      <c r="W60" s="33"/>
      <c r="X60" s="33"/>
      <c r="Y60" s="33"/>
      <c r="Z60" s="33"/>
      <c r="AA60" s="33"/>
      <c r="AB60" s="33"/>
      <c r="AC60" s="36"/>
    </row>
    <row r="61" spans="1:29" x14ac:dyDescent="0.25">
      <c r="A61" s="31"/>
      <c r="B61" s="35" t="s">
        <v>237</v>
      </c>
      <c r="C61" s="33"/>
      <c r="D61" s="33"/>
      <c r="E61" s="33"/>
      <c r="F61" s="15"/>
      <c r="G61" s="33"/>
      <c r="H61" s="33"/>
      <c r="I61" s="33"/>
      <c r="J61" s="33"/>
      <c r="K61" s="33"/>
      <c r="L61" s="33"/>
      <c r="M61" s="36"/>
      <c r="N61" s="54"/>
      <c r="O61" s="33"/>
      <c r="P61" s="33"/>
      <c r="Q61" s="33"/>
      <c r="R61" s="33"/>
      <c r="S61" s="33"/>
      <c r="T61" s="33"/>
      <c r="U61" s="33"/>
      <c r="V61" s="33"/>
      <c r="W61" s="33"/>
      <c r="X61" s="33"/>
      <c r="Y61" s="33"/>
      <c r="Z61" s="33"/>
      <c r="AA61" s="33"/>
      <c r="AB61" s="33"/>
      <c r="AC61" s="36"/>
    </row>
    <row r="62" spans="1:29" x14ac:dyDescent="0.25">
      <c r="A62" s="31"/>
      <c r="B62" s="37" t="str">
        <f>IF(F61="Yes","Location:","")</f>
        <v/>
      </c>
      <c r="C62" s="17"/>
      <c r="D62" s="199" t="str">
        <f>IF(C62="Other","Please specify:","")</f>
        <v/>
      </c>
      <c r="E62" s="199"/>
      <c r="F62" s="162"/>
      <c r="G62" s="162"/>
      <c r="H62" s="162"/>
      <c r="I62" s="162"/>
      <c r="J62" s="162"/>
      <c r="K62" s="162"/>
      <c r="L62" s="162"/>
      <c r="M62" s="163"/>
      <c r="N62" s="54"/>
      <c r="O62" s="33"/>
      <c r="P62" s="33"/>
      <c r="Q62" s="33"/>
      <c r="R62" s="33"/>
      <c r="S62" s="33"/>
      <c r="T62" s="33"/>
      <c r="U62" s="33"/>
      <c r="V62" s="33"/>
      <c r="W62" s="33"/>
      <c r="X62" s="33"/>
      <c r="Y62" s="33"/>
      <c r="Z62" s="33"/>
      <c r="AA62" s="33"/>
      <c r="AB62" s="33"/>
      <c r="AC62" s="36"/>
    </row>
    <row r="63" spans="1:29" x14ac:dyDescent="0.25">
      <c r="A63" s="31"/>
      <c r="B63" s="153" t="str">
        <f>IF(C62="Unity","Do you have designated animal space for this study at Unity Health Toronto?","")</f>
        <v/>
      </c>
      <c r="C63" s="154"/>
      <c r="D63" s="154"/>
      <c r="E63" s="154"/>
      <c r="F63" s="154"/>
      <c r="G63" s="154"/>
      <c r="H63" s="154"/>
      <c r="I63" s="154"/>
      <c r="J63" s="17"/>
      <c r="K63" s="44"/>
      <c r="L63" s="33"/>
      <c r="M63" s="36"/>
      <c r="N63" s="54"/>
      <c r="O63" s="33"/>
      <c r="P63" s="33"/>
      <c r="Q63" s="33"/>
      <c r="R63" s="33"/>
      <c r="S63" s="33"/>
      <c r="T63" s="33"/>
      <c r="U63" s="33"/>
      <c r="V63" s="33"/>
      <c r="W63" s="33"/>
      <c r="X63" s="33"/>
      <c r="Y63" s="33"/>
      <c r="Z63" s="33"/>
      <c r="AA63" s="33"/>
      <c r="AB63" s="33"/>
      <c r="AC63" s="36"/>
    </row>
    <row r="64" spans="1:29" x14ac:dyDescent="0.25">
      <c r="A64" s="31"/>
      <c r="B64" s="35"/>
      <c r="C64" s="33"/>
      <c r="D64" s="33"/>
      <c r="E64" s="33"/>
      <c r="F64" s="33"/>
      <c r="G64" s="33"/>
      <c r="H64" s="33"/>
      <c r="I64" s="33"/>
      <c r="J64" s="33"/>
      <c r="K64" s="33"/>
      <c r="L64" s="33"/>
      <c r="M64" s="36"/>
      <c r="N64" s="54"/>
      <c r="O64" s="33"/>
      <c r="P64" s="33"/>
      <c r="Q64" s="33"/>
      <c r="R64" s="33"/>
      <c r="S64" s="33"/>
      <c r="T64" s="33"/>
      <c r="U64" s="33"/>
      <c r="V64" s="33"/>
      <c r="W64" s="33"/>
      <c r="X64" s="33"/>
      <c r="Y64" s="33"/>
      <c r="Z64" s="33"/>
      <c r="AA64" s="33"/>
      <c r="AB64" s="33"/>
      <c r="AC64" s="36"/>
    </row>
    <row r="65" spans="1:29" ht="27" customHeight="1" x14ac:dyDescent="0.25">
      <c r="A65" s="31"/>
      <c r="B65" s="272" t="str">
        <f>IF(F61="No", "","Will this study require a new ACC approval? ")</f>
        <v xml:space="preserve">Will this study require a new ACC approval? </v>
      </c>
      <c r="C65" s="273"/>
      <c r="D65" s="273"/>
      <c r="E65" s="273"/>
      <c r="F65" s="273"/>
      <c r="G65" s="24"/>
      <c r="H65" s="278" t="str">
        <f>IF(F61="No","","(If in doubt, please check with the ACC Office before you answer this question.)")</f>
        <v>(If in doubt, please check with the ACC Office before you answer this question.)</v>
      </c>
      <c r="I65" s="278"/>
      <c r="J65" s="278"/>
      <c r="K65" s="278"/>
      <c r="L65" s="278"/>
      <c r="M65" s="279"/>
      <c r="N65" s="54"/>
      <c r="O65" s="33"/>
      <c r="P65" s="33"/>
      <c r="Q65" s="33"/>
      <c r="R65" s="33"/>
      <c r="S65" s="33"/>
      <c r="T65" s="33"/>
      <c r="U65" s="33"/>
      <c r="V65" s="33"/>
      <c r="W65" s="33"/>
      <c r="X65" s="33"/>
      <c r="Y65" s="33"/>
      <c r="Z65" s="33"/>
      <c r="AA65" s="33"/>
      <c r="AB65" s="33"/>
      <c r="AC65" s="36"/>
    </row>
    <row r="66" spans="1:29" x14ac:dyDescent="0.25">
      <c r="A66" s="31"/>
      <c r="B66" s="153" t="str">
        <f>IF(G65="No","Please provide ACC file number:","")</f>
        <v/>
      </c>
      <c r="C66" s="154"/>
      <c r="D66" s="154"/>
      <c r="E66" s="154"/>
      <c r="F66" s="180"/>
      <c r="G66" s="180"/>
      <c r="H66" s="180"/>
      <c r="I66" s="180"/>
      <c r="J66" s="180"/>
      <c r="K66" s="180"/>
      <c r="L66" s="33"/>
      <c r="M66" s="36"/>
      <c r="N66" s="54"/>
      <c r="O66" s="33"/>
      <c r="P66" s="33"/>
      <c r="Q66" s="33"/>
      <c r="R66" s="33"/>
      <c r="S66" s="33"/>
      <c r="T66" s="33"/>
      <c r="U66" s="33"/>
      <c r="V66" s="33"/>
      <c r="W66" s="33"/>
      <c r="X66" s="33"/>
      <c r="Y66" s="33"/>
      <c r="Z66" s="33"/>
      <c r="AA66" s="33"/>
      <c r="AB66" s="33"/>
      <c r="AC66" s="36"/>
    </row>
    <row r="67" spans="1:29" x14ac:dyDescent="0.25">
      <c r="A67" s="31"/>
      <c r="B67" s="200" t="str">
        <f>IF(G65="Yes","When will the protocol be submitted to the ACC?","")</f>
        <v/>
      </c>
      <c r="C67" s="201"/>
      <c r="D67" s="201"/>
      <c r="E67" s="201"/>
      <c r="F67" s="201"/>
      <c r="G67" s="160"/>
      <c r="H67" s="160"/>
      <c r="I67" s="160"/>
      <c r="J67" s="160"/>
      <c r="K67" s="160"/>
      <c r="L67" s="9"/>
      <c r="M67" s="10"/>
      <c r="N67" s="54"/>
      <c r="O67" s="33"/>
      <c r="P67" s="33"/>
      <c r="Q67" s="33"/>
      <c r="R67" s="33"/>
      <c r="S67" s="33"/>
      <c r="T67" s="33"/>
      <c r="U67" s="33"/>
      <c r="V67" s="33"/>
      <c r="W67" s="33"/>
      <c r="X67" s="33"/>
      <c r="Y67" s="33"/>
      <c r="Z67" s="33"/>
      <c r="AA67" s="33"/>
      <c r="AB67" s="33"/>
      <c r="AC67" s="36"/>
    </row>
    <row r="68" spans="1:29" x14ac:dyDescent="0.25">
      <c r="A68" s="31"/>
      <c r="B68" s="35"/>
      <c r="C68" s="33"/>
      <c r="D68" s="154" t="str">
        <f>IF(G65="Yes","For which review date?","")</f>
        <v/>
      </c>
      <c r="E68" s="154"/>
      <c r="F68" s="154"/>
      <c r="G68" s="160"/>
      <c r="H68" s="160"/>
      <c r="I68" s="160"/>
      <c r="J68" s="160"/>
      <c r="K68" s="160"/>
      <c r="L68" s="33"/>
      <c r="M68" s="36"/>
      <c r="N68" s="54"/>
      <c r="O68" s="33"/>
      <c r="P68" s="33"/>
      <c r="Q68" s="33"/>
      <c r="R68" s="33"/>
      <c r="S68" s="33"/>
      <c r="T68" s="33"/>
      <c r="U68" s="33"/>
      <c r="V68" s="33"/>
      <c r="W68" s="33"/>
      <c r="X68" s="33"/>
      <c r="Y68" s="33"/>
      <c r="Z68" s="33"/>
      <c r="AA68" s="33"/>
      <c r="AB68" s="33"/>
      <c r="AC68" s="36"/>
    </row>
    <row r="69" spans="1:29" x14ac:dyDescent="0.25">
      <c r="A69" s="31"/>
      <c r="B69" s="35"/>
      <c r="C69" s="33"/>
      <c r="D69" s="33"/>
      <c r="E69" s="33"/>
      <c r="F69" s="33"/>
      <c r="G69" s="33"/>
      <c r="H69" s="33"/>
      <c r="I69" s="33"/>
      <c r="J69" s="33"/>
      <c r="K69" s="33"/>
      <c r="L69" s="33"/>
      <c r="M69" s="36"/>
      <c r="N69" s="54"/>
      <c r="O69" s="33"/>
      <c r="P69" s="33"/>
      <c r="Q69" s="33"/>
      <c r="R69" s="33"/>
      <c r="S69" s="33"/>
      <c r="T69" s="33"/>
      <c r="U69" s="33"/>
      <c r="V69" s="33"/>
      <c r="W69" s="33"/>
      <c r="X69" s="33"/>
      <c r="Y69" s="33"/>
      <c r="Z69" s="33"/>
      <c r="AA69" s="33"/>
      <c r="AB69" s="33"/>
      <c r="AC69" s="36"/>
    </row>
    <row r="70" spans="1:29" x14ac:dyDescent="0.25">
      <c r="A70" s="31"/>
      <c r="B70" s="198" t="s">
        <v>68</v>
      </c>
      <c r="C70" s="199"/>
      <c r="D70" s="199"/>
      <c r="E70" s="199"/>
      <c r="F70" s="199"/>
      <c r="G70" s="199"/>
      <c r="H70" s="199"/>
      <c r="I70" s="15"/>
      <c r="J70" s="33"/>
      <c r="K70" s="33"/>
      <c r="L70" s="33"/>
      <c r="M70" s="36"/>
      <c r="N70" s="54"/>
      <c r="O70" s="33"/>
      <c r="P70" s="33"/>
      <c r="Q70" s="33"/>
      <c r="R70" s="33"/>
      <c r="S70" s="33"/>
      <c r="T70" s="33"/>
      <c r="U70" s="33"/>
      <c r="V70" s="33"/>
      <c r="W70" s="33"/>
      <c r="X70" s="33"/>
      <c r="Y70" s="33"/>
      <c r="Z70" s="33"/>
      <c r="AA70" s="33"/>
      <c r="AB70" s="33"/>
      <c r="AC70" s="36"/>
    </row>
    <row r="71" spans="1:29" x14ac:dyDescent="0.25">
      <c r="A71" s="31"/>
      <c r="B71" s="35"/>
      <c r="C71" s="33"/>
      <c r="D71" s="33"/>
      <c r="E71" s="199" t="s">
        <v>69</v>
      </c>
      <c r="F71" s="199"/>
      <c r="G71" s="199"/>
      <c r="H71" s="199"/>
      <c r="I71" s="15"/>
      <c r="J71" s="33"/>
      <c r="K71" s="33"/>
      <c r="L71" s="33"/>
      <c r="M71" s="36"/>
      <c r="N71" s="54"/>
      <c r="O71" s="33"/>
      <c r="P71" s="33"/>
      <c r="Q71" s="33"/>
      <c r="R71" s="33"/>
      <c r="S71" s="33"/>
      <c r="T71" s="33"/>
      <c r="U71" s="33"/>
      <c r="V71" s="33"/>
      <c r="W71" s="33"/>
      <c r="X71" s="33"/>
      <c r="Y71" s="33"/>
      <c r="Z71" s="33"/>
      <c r="AA71" s="33"/>
      <c r="AB71" s="33"/>
      <c r="AC71" s="36"/>
    </row>
    <row r="72" spans="1:29" x14ac:dyDescent="0.25">
      <c r="A72" s="31"/>
      <c r="B72" s="215" t="s">
        <v>162</v>
      </c>
      <c r="C72" s="197"/>
      <c r="D72" s="197"/>
      <c r="E72" s="197"/>
      <c r="F72" s="197"/>
      <c r="G72" s="197"/>
      <c r="H72" s="15"/>
      <c r="I72" s="6" t="str">
        <f>IF(H72="Yes","Please contact the Research Biosafety Committee.","")</f>
        <v/>
      </c>
      <c r="J72" s="33"/>
      <c r="K72" s="33"/>
      <c r="L72" s="33"/>
      <c r="M72" s="36"/>
      <c r="N72" s="54"/>
      <c r="O72" s="33"/>
      <c r="P72" s="33"/>
      <c r="Q72" s="33"/>
      <c r="R72" s="33"/>
      <c r="S72" s="33"/>
      <c r="T72" s="33"/>
      <c r="U72" s="33"/>
      <c r="V72" s="33"/>
      <c r="W72" s="33"/>
      <c r="X72" s="33"/>
      <c r="Y72" s="33"/>
      <c r="Z72" s="33"/>
      <c r="AA72" s="33"/>
      <c r="AB72" s="33"/>
      <c r="AC72" s="36"/>
    </row>
    <row r="73" spans="1:29" x14ac:dyDescent="0.25">
      <c r="A73" s="31"/>
      <c r="B73" s="35"/>
      <c r="C73" s="33"/>
      <c r="D73" s="33"/>
      <c r="E73" s="33"/>
      <c r="F73" s="33"/>
      <c r="G73" s="33"/>
      <c r="H73" s="33"/>
      <c r="I73" s="33"/>
      <c r="J73" s="33"/>
      <c r="K73" s="33"/>
      <c r="L73" s="33"/>
      <c r="M73" s="36"/>
      <c r="N73" s="54"/>
      <c r="O73" s="33"/>
      <c r="P73" s="33"/>
      <c r="Q73" s="33"/>
      <c r="R73" s="33"/>
      <c r="S73" s="33"/>
      <c r="T73" s="33"/>
      <c r="U73" s="33"/>
      <c r="V73" s="33"/>
      <c r="W73" s="33"/>
      <c r="X73" s="33"/>
      <c r="Y73" s="33"/>
      <c r="Z73" s="33"/>
      <c r="AA73" s="33"/>
      <c r="AB73" s="33"/>
      <c r="AC73" s="36"/>
    </row>
    <row r="74" spans="1:29" x14ac:dyDescent="0.25">
      <c r="A74" s="31"/>
      <c r="B74" s="194" t="s">
        <v>97</v>
      </c>
      <c r="C74" s="195"/>
      <c r="D74" s="195"/>
      <c r="E74" s="195"/>
      <c r="F74" s="195"/>
      <c r="G74" s="195"/>
      <c r="H74" s="195"/>
      <c r="I74" s="195"/>
      <c r="J74" s="195"/>
      <c r="K74" s="195"/>
      <c r="L74" s="195"/>
      <c r="M74" s="196"/>
      <c r="N74" s="54"/>
      <c r="O74" s="33"/>
      <c r="P74" s="33"/>
      <c r="Q74" s="33"/>
      <c r="R74" s="33"/>
      <c r="S74" s="33"/>
      <c r="T74" s="33"/>
      <c r="U74" s="33"/>
      <c r="V74" s="33"/>
      <c r="W74" s="33"/>
      <c r="X74" s="33"/>
      <c r="Y74" s="33"/>
      <c r="Z74" s="33"/>
      <c r="AA74" s="33"/>
      <c r="AB74" s="33"/>
      <c r="AC74" s="36"/>
    </row>
    <row r="75" spans="1:29" x14ac:dyDescent="0.25">
      <c r="A75" s="31"/>
      <c r="B75" s="35"/>
      <c r="C75" s="33"/>
      <c r="D75" s="33"/>
      <c r="E75" s="33"/>
      <c r="F75" s="33"/>
      <c r="G75" s="33"/>
      <c r="H75" s="33"/>
      <c r="I75" s="33"/>
      <c r="J75" s="33"/>
      <c r="K75" s="33"/>
      <c r="L75" s="33"/>
      <c r="M75" s="36"/>
      <c r="N75" s="54"/>
      <c r="O75" s="33"/>
      <c r="P75" s="33"/>
      <c r="Q75" s="33"/>
      <c r="R75" s="33"/>
      <c r="S75" s="33"/>
      <c r="T75" s="33"/>
      <c r="U75" s="33"/>
      <c r="V75" s="33"/>
      <c r="W75" s="33"/>
      <c r="X75" s="33"/>
      <c r="Y75" s="33"/>
      <c r="Z75" s="33"/>
      <c r="AA75" s="33"/>
      <c r="AB75" s="33"/>
      <c r="AC75" s="36"/>
    </row>
    <row r="76" spans="1:29" ht="32.25" customHeight="1" x14ac:dyDescent="0.25">
      <c r="A76" s="31"/>
      <c r="B76" s="165" t="s">
        <v>76</v>
      </c>
      <c r="C76" s="166"/>
      <c r="D76" s="166"/>
      <c r="E76" s="166"/>
      <c r="F76" s="166"/>
      <c r="G76" s="166"/>
      <c r="H76" s="166"/>
      <c r="I76" s="166"/>
      <c r="J76" s="166"/>
      <c r="K76" s="166"/>
      <c r="L76" s="24"/>
      <c r="M76" s="36"/>
      <c r="N76" s="54"/>
      <c r="O76" s="33"/>
      <c r="P76" s="33"/>
      <c r="Q76" s="33"/>
      <c r="R76" s="33"/>
      <c r="S76" s="33"/>
      <c r="T76" s="33"/>
      <c r="U76" s="33"/>
      <c r="V76" s="33"/>
      <c r="W76" s="33"/>
      <c r="X76" s="33"/>
      <c r="Y76" s="33"/>
      <c r="Z76" s="33"/>
      <c r="AA76" s="33"/>
      <c r="AB76" s="33"/>
      <c r="AC76" s="36"/>
    </row>
    <row r="77" spans="1:29" ht="15" customHeight="1" x14ac:dyDescent="0.25">
      <c r="A77" s="31"/>
      <c r="B77" s="35"/>
      <c r="C77" s="33"/>
      <c r="D77" s="33"/>
      <c r="E77" s="33"/>
      <c r="F77" s="33"/>
      <c r="G77" s="33"/>
      <c r="H77" s="33"/>
      <c r="I77" s="33"/>
      <c r="J77" s="33"/>
      <c r="K77" s="33"/>
      <c r="L77" s="33"/>
      <c r="M77" s="36"/>
      <c r="N77" s="54"/>
      <c r="O77" s="33"/>
      <c r="P77" s="33"/>
      <c r="Q77" s="33"/>
      <c r="R77" s="33"/>
      <c r="S77" s="33"/>
      <c r="T77" s="33"/>
      <c r="U77" s="33"/>
      <c r="V77" s="33"/>
      <c r="W77" s="33"/>
      <c r="X77" s="33"/>
      <c r="Y77" s="33"/>
      <c r="Z77" s="33"/>
      <c r="AA77" s="33"/>
      <c r="AB77" s="33"/>
      <c r="AC77" s="36"/>
    </row>
    <row r="78" spans="1:29" x14ac:dyDescent="0.25">
      <c r="A78" s="31"/>
      <c r="B78" s="194" t="s">
        <v>77</v>
      </c>
      <c r="C78" s="195"/>
      <c r="D78" s="195"/>
      <c r="E78" s="195"/>
      <c r="F78" s="195"/>
      <c r="G78" s="195"/>
      <c r="H78" s="195"/>
      <c r="I78" s="195"/>
      <c r="J78" s="195"/>
      <c r="K78" s="195"/>
      <c r="L78" s="195"/>
      <c r="M78" s="196"/>
      <c r="N78" s="32"/>
      <c r="O78" s="33"/>
      <c r="P78" s="33"/>
      <c r="Q78" s="33"/>
      <c r="R78" s="33"/>
      <c r="S78" s="33"/>
      <c r="T78" s="33"/>
      <c r="U78" s="33"/>
      <c r="V78" s="33"/>
      <c r="W78" s="33"/>
      <c r="X78" s="33"/>
      <c r="Y78" s="33"/>
      <c r="Z78" s="33"/>
      <c r="AA78" s="33"/>
      <c r="AB78" s="33"/>
      <c r="AC78" s="36"/>
    </row>
    <row r="79" spans="1:29" x14ac:dyDescent="0.25">
      <c r="A79" s="31"/>
      <c r="B79" s="35"/>
      <c r="C79" s="33"/>
      <c r="D79" s="33"/>
      <c r="E79" s="33"/>
      <c r="F79" s="33"/>
      <c r="G79" s="33"/>
      <c r="H79" s="33"/>
      <c r="I79" s="33"/>
      <c r="J79" s="33"/>
      <c r="K79" s="33"/>
      <c r="L79" s="33"/>
      <c r="M79" s="36"/>
      <c r="N79" s="32"/>
      <c r="O79" s="33"/>
      <c r="P79" s="33"/>
      <c r="Q79" s="33"/>
      <c r="R79" s="33"/>
      <c r="S79" s="33"/>
      <c r="T79" s="33"/>
      <c r="U79" s="33"/>
      <c r="V79" s="33"/>
      <c r="W79" s="33"/>
      <c r="X79" s="33"/>
      <c r="Y79" s="33"/>
      <c r="Z79" s="33"/>
      <c r="AA79" s="33"/>
      <c r="AB79" s="33"/>
      <c r="AC79" s="36"/>
    </row>
    <row r="80" spans="1:29" ht="33" customHeight="1" x14ac:dyDescent="0.25">
      <c r="A80" s="31"/>
      <c r="B80" s="219" t="s">
        <v>165</v>
      </c>
      <c r="C80" s="220"/>
      <c r="D80" s="220"/>
      <c r="E80" s="220"/>
      <c r="F80" s="220"/>
      <c r="G80" s="220"/>
      <c r="H80" s="220"/>
      <c r="I80" s="220"/>
      <c r="J80" s="24"/>
      <c r="K80" s="60"/>
      <c r="L80" s="33"/>
      <c r="M80" s="36"/>
      <c r="N80" s="32"/>
      <c r="O80" s="33"/>
      <c r="P80" s="33"/>
      <c r="Q80" s="33"/>
      <c r="R80" s="33"/>
      <c r="S80" s="33"/>
      <c r="T80" s="33"/>
      <c r="U80" s="33"/>
      <c r="V80" s="33"/>
      <c r="W80" s="33"/>
      <c r="X80" s="33"/>
      <c r="Y80" s="33"/>
      <c r="Z80" s="33"/>
      <c r="AA80" s="33"/>
      <c r="AB80" s="33"/>
      <c r="AC80" s="36"/>
    </row>
    <row r="81" spans="1:41" x14ac:dyDescent="0.25">
      <c r="A81" s="31"/>
      <c r="B81" s="35"/>
      <c r="C81" s="33"/>
      <c r="D81" s="33"/>
      <c r="E81" s="33"/>
      <c r="F81" s="33"/>
      <c r="G81" s="33"/>
      <c r="H81" s="33"/>
      <c r="I81" s="33"/>
      <c r="J81" s="33"/>
      <c r="K81" s="33"/>
      <c r="L81" s="33"/>
      <c r="M81" s="36"/>
      <c r="N81" s="32"/>
      <c r="O81" s="33"/>
      <c r="P81" s="33"/>
      <c r="Q81" s="33"/>
      <c r="R81" s="33"/>
      <c r="S81" s="33"/>
      <c r="T81" s="33"/>
      <c r="U81" s="33"/>
      <c r="V81" s="33"/>
      <c r="W81" s="33"/>
      <c r="X81" s="33"/>
      <c r="Y81" s="33"/>
      <c r="Z81" s="33"/>
      <c r="AA81" s="33"/>
      <c r="AB81" s="33"/>
      <c r="AC81" s="36"/>
    </row>
    <row r="82" spans="1:41" x14ac:dyDescent="0.25">
      <c r="A82" s="31"/>
      <c r="B82" s="35" t="s">
        <v>78</v>
      </c>
      <c r="C82" s="33"/>
      <c r="D82" s="33"/>
      <c r="E82" s="33"/>
      <c r="F82" s="33"/>
      <c r="G82" s="15"/>
      <c r="H82" s="33"/>
      <c r="I82" s="33"/>
      <c r="J82" s="33"/>
      <c r="K82" s="33"/>
      <c r="L82" s="33"/>
      <c r="M82" s="36"/>
      <c r="N82" s="32"/>
      <c r="O82" s="33"/>
      <c r="P82" s="33"/>
      <c r="Q82" s="33"/>
      <c r="R82" s="33"/>
      <c r="S82" s="33"/>
      <c r="T82" s="33"/>
      <c r="U82" s="33"/>
      <c r="V82" s="33"/>
      <c r="W82" s="33"/>
      <c r="X82" s="33"/>
      <c r="Y82" s="33"/>
      <c r="Z82" s="33"/>
      <c r="AA82" s="33"/>
      <c r="AB82" s="33"/>
      <c r="AC82" s="36"/>
    </row>
    <row r="83" spans="1:41" x14ac:dyDescent="0.25">
      <c r="A83" s="31"/>
      <c r="B83" s="35" t="str">
        <f>IF(G82="No","Please explain how the other costs will be funded:","")</f>
        <v/>
      </c>
      <c r="C83" s="33"/>
      <c r="D83" s="33"/>
      <c r="E83" s="33"/>
      <c r="F83" s="33"/>
      <c r="G83" s="33"/>
      <c r="H83" s="33"/>
      <c r="I83" s="33"/>
      <c r="J83" s="33"/>
      <c r="K83" s="33"/>
      <c r="L83" s="33"/>
      <c r="M83" s="36"/>
      <c r="N83" s="32"/>
      <c r="O83" s="33"/>
      <c r="P83" s="33"/>
      <c r="Q83" s="33"/>
      <c r="R83" s="33"/>
      <c r="S83" s="33"/>
      <c r="T83" s="33"/>
      <c r="U83" s="33"/>
      <c r="V83" s="33"/>
      <c r="W83" s="33"/>
      <c r="X83" s="33"/>
      <c r="Y83" s="33"/>
      <c r="Z83" s="33"/>
      <c r="AA83" s="33"/>
      <c r="AB83" s="33"/>
      <c r="AC83" s="36"/>
    </row>
    <row r="84" spans="1:41" x14ac:dyDescent="0.25">
      <c r="A84" s="31"/>
      <c r="B84" s="161"/>
      <c r="C84" s="162"/>
      <c r="D84" s="162"/>
      <c r="E84" s="162"/>
      <c r="F84" s="162"/>
      <c r="G84" s="162"/>
      <c r="H84" s="162"/>
      <c r="I84" s="162"/>
      <c r="J84" s="162"/>
      <c r="K84" s="162"/>
      <c r="L84" s="162"/>
      <c r="M84" s="163"/>
      <c r="N84" s="32"/>
      <c r="O84" s="33"/>
      <c r="P84" s="33"/>
      <c r="Q84" s="33"/>
      <c r="R84" s="33"/>
      <c r="S84" s="33"/>
      <c r="T84" s="33"/>
      <c r="U84" s="33"/>
      <c r="V84" s="33"/>
      <c r="W84" s="33"/>
      <c r="X84" s="33"/>
      <c r="Y84" s="33"/>
      <c r="Z84" s="33"/>
      <c r="AA84" s="33"/>
      <c r="AB84" s="33"/>
      <c r="AC84" s="36"/>
    </row>
    <row r="85" spans="1:41" x14ac:dyDescent="0.25">
      <c r="A85" s="31"/>
      <c r="B85" s="35"/>
      <c r="C85" s="23"/>
      <c r="D85" s="23"/>
      <c r="E85" s="23"/>
      <c r="F85" s="23"/>
      <c r="G85" s="23"/>
      <c r="H85" s="23"/>
      <c r="I85" s="23"/>
      <c r="J85" s="23"/>
      <c r="K85" s="23"/>
      <c r="L85" s="23"/>
      <c r="M85" s="61"/>
      <c r="N85" s="32"/>
      <c r="O85" s="33"/>
      <c r="P85" s="33"/>
      <c r="Q85" s="33"/>
      <c r="R85" s="33"/>
      <c r="S85" s="33"/>
      <c r="T85" s="33"/>
      <c r="U85" s="33"/>
      <c r="V85" s="33"/>
      <c r="W85" s="33"/>
      <c r="X85" s="33"/>
      <c r="Y85" s="33"/>
      <c r="Z85" s="33"/>
      <c r="AA85" s="33"/>
      <c r="AB85" s="33"/>
      <c r="AC85" s="36"/>
    </row>
    <row r="86" spans="1:41" x14ac:dyDescent="0.25">
      <c r="A86" s="31"/>
      <c r="B86" s="35" t="s">
        <v>79</v>
      </c>
      <c r="C86" s="21"/>
      <c r="D86" s="197" t="str">
        <f>IF(C86="Other","Please specify currency:","")</f>
        <v/>
      </c>
      <c r="E86" s="197"/>
      <c r="F86" s="197"/>
      <c r="G86" s="160"/>
      <c r="H86" s="160"/>
      <c r="I86" s="160"/>
      <c r="J86" s="160"/>
      <c r="K86" s="160"/>
      <c r="L86" s="160"/>
      <c r="M86" s="36"/>
      <c r="N86" s="32"/>
      <c r="O86" s="33"/>
      <c r="P86" s="33"/>
      <c r="Q86" s="33"/>
      <c r="R86" s="33"/>
      <c r="S86" s="33"/>
      <c r="T86" s="33"/>
      <c r="U86" s="33"/>
      <c r="V86" s="33"/>
      <c r="W86" s="33"/>
      <c r="X86" s="33"/>
      <c r="Y86" s="33"/>
      <c r="Z86" s="33"/>
      <c r="AA86" s="33"/>
      <c r="AB86" s="33"/>
      <c r="AC86" s="36"/>
    </row>
    <row r="87" spans="1:41" x14ac:dyDescent="0.25">
      <c r="A87" s="31"/>
      <c r="B87" s="35"/>
      <c r="C87" s="33"/>
      <c r="D87" s="33"/>
      <c r="E87" s="33"/>
      <c r="F87" s="33"/>
      <c r="G87" s="33"/>
      <c r="H87" s="33"/>
      <c r="I87" s="33"/>
      <c r="J87" s="33"/>
      <c r="K87" s="33"/>
      <c r="L87" s="33"/>
      <c r="M87" s="36"/>
      <c r="N87" s="32"/>
      <c r="O87" s="33"/>
      <c r="P87" s="33"/>
      <c r="Q87" s="33"/>
      <c r="R87" s="33"/>
      <c r="S87" s="33"/>
      <c r="T87" s="33"/>
      <c r="U87" s="33"/>
      <c r="V87" s="33"/>
      <c r="W87" s="33"/>
      <c r="X87" s="33"/>
      <c r="Y87" s="33"/>
      <c r="Z87" s="33"/>
      <c r="AA87" s="33"/>
      <c r="AB87" s="33"/>
      <c r="AC87" s="36"/>
    </row>
    <row r="88" spans="1:41" x14ac:dyDescent="0.25">
      <c r="A88" s="31"/>
      <c r="B88" s="215" t="s">
        <v>166</v>
      </c>
      <c r="C88" s="197"/>
      <c r="D88" s="281"/>
      <c r="E88" s="281"/>
      <c r="F88" s="281"/>
      <c r="G88" s="281"/>
      <c r="H88" s="23" t="s">
        <v>167</v>
      </c>
      <c r="I88" s="281"/>
      <c r="J88" s="281"/>
      <c r="K88" s="281"/>
      <c r="L88" s="281"/>
      <c r="M88" s="36"/>
      <c r="N88" s="32"/>
      <c r="O88" s="33"/>
      <c r="P88" s="33"/>
      <c r="Q88" s="33"/>
      <c r="R88" s="33"/>
      <c r="S88" s="33"/>
      <c r="T88" s="33"/>
      <c r="U88" s="33"/>
      <c r="V88" s="33"/>
      <c r="W88" s="33"/>
      <c r="X88" s="33"/>
      <c r="Y88" s="33"/>
      <c r="Z88" s="33"/>
      <c r="AA88" s="33"/>
      <c r="AB88" s="33"/>
      <c r="AC88" s="36"/>
    </row>
    <row r="89" spans="1:41" x14ac:dyDescent="0.25">
      <c r="A89" s="31"/>
      <c r="B89" s="35"/>
      <c r="C89" s="33"/>
      <c r="D89" s="33"/>
      <c r="E89" s="33"/>
      <c r="F89" s="33"/>
      <c r="G89" s="33"/>
      <c r="H89" s="33"/>
      <c r="I89" s="33"/>
      <c r="J89" s="33"/>
      <c r="K89" s="33"/>
      <c r="L89" s="33"/>
      <c r="M89" s="36"/>
      <c r="N89" s="32"/>
      <c r="O89" s="33"/>
      <c r="P89" s="33"/>
      <c r="Q89" s="33"/>
      <c r="R89" s="33"/>
      <c r="S89" s="33"/>
      <c r="T89" s="33"/>
      <c r="U89" s="33"/>
      <c r="V89" s="33"/>
      <c r="W89" s="33"/>
      <c r="X89" s="33"/>
      <c r="Y89" s="33"/>
      <c r="Z89" s="33"/>
      <c r="AA89" s="33"/>
      <c r="AB89" s="33"/>
      <c r="AC89" s="36"/>
    </row>
    <row r="90" spans="1:41" x14ac:dyDescent="0.25">
      <c r="A90" s="31"/>
      <c r="B90" s="35"/>
      <c r="C90" s="33"/>
      <c r="D90" s="33"/>
      <c r="E90" s="33"/>
      <c r="F90" s="33"/>
      <c r="G90" s="33"/>
      <c r="H90" s="33"/>
      <c r="I90" s="33"/>
      <c r="J90" s="33"/>
      <c r="K90" s="33"/>
      <c r="L90" s="33"/>
      <c r="M90" s="36"/>
      <c r="N90" s="32"/>
      <c r="O90" s="33"/>
      <c r="P90" s="33"/>
      <c r="Q90" s="33"/>
      <c r="R90" s="33"/>
      <c r="S90" s="33"/>
      <c r="T90" s="33"/>
      <c r="U90" s="33"/>
      <c r="V90" s="33"/>
      <c r="W90" s="33"/>
      <c r="X90" s="33"/>
      <c r="Y90" s="33"/>
      <c r="Z90" s="33"/>
      <c r="AA90" s="33"/>
      <c r="AB90" s="33"/>
      <c r="AC90" s="36"/>
    </row>
    <row r="91" spans="1:41" x14ac:dyDescent="0.25">
      <c r="A91" s="31"/>
      <c r="B91" s="198" t="s">
        <v>263</v>
      </c>
      <c r="C91" s="199"/>
      <c r="D91" s="199"/>
      <c r="E91" s="199"/>
      <c r="F91" s="199"/>
      <c r="G91" s="280"/>
      <c r="H91" s="280"/>
      <c r="I91" s="85"/>
      <c r="J91" s="85"/>
      <c r="K91" s="33"/>
      <c r="L91" s="33"/>
      <c r="M91" s="36"/>
      <c r="N91" s="32"/>
      <c r="O91" s="33"/>
      <c r="P91" s="33"/>
      <c r="Q91" s="33"/>
      <c r="R91" s="33"/>
      <c r="S91" s="33"/>
      <c r="T91" s="33"/>
      <c r="U91" s="33"/>
      <c r="V91" s="33"/>
      <c r="W91" s="33"/>
      <c r="X91" s="33"/>
      <c r="Y91" s="33"/>
      <c r="Z91" s="33"/>
      <c r="AA91" s="33"/>
      <c r="AB91" s="33"/>
      <c r="AC91" s="36"/>
    </row>
    <row r="92" spans="1:41" ht="15" customHeight="1" x14ac:dyDescent="0.25">
      <c r="A92" s="31"/>
      <c r="B92" s="198" t="s">
        <v>264</v>
      </c>
      <c r="C92" s="199"/>
      <c r="D92" s="199"/>
      <c r="E92" s="199"/>
      <c r="F92" s="199"/>
      <c r="G92" s="245"/>
      <c r="H92" s="245"/>
      <c r="I92" s="282" t="s">
        <v>267</v>
      </c>
      <c r="J92" s="282"/>
      <c r="K92" s="282"/>
      <c r="L92" s="282"/>
      <c r="M92" s="84"/>
      <c r="N92" s="32"/>
      <c r="O92" s="33"/>
      <c r="P92" s="33"/>
      <c r="Q92" s="33"/>
      <c r="R92" s="33"/>
      <c r="S92" s="33"/>
      <c r="T92" s="33"/>
      <c r="U92" s="33"/>
      <c r="V92" s="33"/>
      <c r="W92" s="33"/>
      <c r="X92" s="33"/>
      <c r="Y92" s="33"/>
      <c r="Z92" s="33"/>
      <c r="AA92" s="33"/>
      <c r="AB92" s="33"/>
      <c r="AC92" s="36"/>
    </row>
    <row r="93" spans="1:41" x14ac:dyDescent="0.25">
      <c r="A93" s="31"/>
      <c r="B93" s="198" t="s">
        <v>266</v>
      </c>
      <c r="C93" s="199"/>
      <c r="D93" s="199"/>
      <c r="E93" s="199"/>
      <c r="F93" s="199"/>
      <c r="G93" s="280"/>
      <c r="H93" s="280"/>
      <c r="I93" s="282"/>
      <c r="J93" s="282"/>
      <c r="K93" s="282"/>
      <c r="L93" s="282"/>
      <c r="M93" s="36"/>
      <c r="N93" s="32"/>
      <c r="O93" s="33"/>
      <c r="P93" s="33"/>
      <c r="Q93" s="33"/>
      <c r="R93" s="33"/>
      <c r="S93" s="33"/>
      <c r="T93" s="33"/>
      <c r="U93" s="33"/>
      <c r="V93" s="33"/>
      <c r="W93" s="33"/>
      <c r="X93" s="33"/>
      <c r="Y93" s="33"/>
      <c r="Z93" s="33"/>
      <c r="AA93" s="33"/>
      <c r="AB93" s="33"/>
      <c r="AC93" s="36"/>
    </row>
    <row r="94" spans="1:41" x14ac:dyDescent="0.25">
      <c r="A94" s="31"/>
      <c r="B94" s="198" t="s">
        <v>265</v>
      </c>
      <c r="C94" s="199"/>
      <c r="D94" s="199"/>
      <c r="E94" s="199"/>
      <c r="F94" s="199"/>
      <c r="G94" s="280"/>
      <c r="H94" s="280"/>
      <c r="M94" s="36"/>
      <c r="N94" s="32"/>
      <c r="O94" s="33"/>
      <c r="P94" s="33"/>
      <c r="Q94" s="33"/>
      <c r="R94" s="33"/>
      <c r="S94" s="33"/>
      <c r="T94" s="33"/>
      <c r="U94" s="33"/>
      <c r="V94" s="33"/>
      <c r="W94" s="33"/>
      <c r="X94" s="33"/>
      <c r="Y94" s="33"/>
      <c r="Z94" s="33"/>
      <c r="AA94" s="33"/>
      <c r="AB94" s="33"/>
      <c r="AC94" s="36"/>
    </row>
    <row r="95" spans="1:41" x14ac:dyDescent="0.25">
      <c r="A95" s="31"/>
      <c r="B95" s="35"/>
      <c r="C95" s="33"/>
      <c r="D95" s="33"/>
      <c r="E95" s="33"/>
      <c r="F95" s="33"/>
      <c r="G95" s="33"/>
      <c r="H95" s="33"/>
      <c r="I95" s="33"/>
      <c r="J95" s="33"/>
      <c r="K95" s="33"/>
      <c r="L95" s="33"/>
      <c r="M95" s="36"/>
      <c r="N95" s="32"/>
      <c r="O95" s="86"/>
      <c r="P95" s="86"/>
      <c r="Q95" s="86"/>
      <c r="R95" s="86"/>
      <c r="S95" s="86"/>
      <c r="T95" s="86"/>
      <c r="U95" s="86"/>
      <c r="V95" s="86"/>
      <c r="W95" s="86"/>
      <c r="X95" s="86"/>
      <c r="Y95" s="86"/>
      <c r="Z95" s="86"/>
      <c r="AA95" s="86"/>
      <c r="AB95" s="86"/>
      <c r="AC95" s="87"/>
      <c r="AD95" s="88"/>
      <c r="AE95" s="88"/>
      <c r="AF95" s="88"/>
      <c r="AG95" s="88"/>
      <c r="AH95" s="88"/>
      <c r="AI95" s="88"/>
      <c r="AJ95" s="88"/>
      <c r="AK95" s="88"/>
      <c r="AL95" s="88"/>
      <c r="AM95" s="88"/>
      <c r="AN95" s="88"/>
      <c r="AO95" s="88"/>
    </row>
    <row r="96" spans="1:41" ht="15" customHeight="1" x14ac:dyDescent="0.25">
      <c r="A96" s="31"/>
      <c r="B96" s="236" t="str">
        <f>IF(DTS!C34="Sub Award (Outgoing)",HYPERLINK("#Addendum_8!a1","Please click here to also complete Addendum #8 for the Sub Award (Outgoing)"),HYPERLINK("#Instructions_Checklist!a1","Please click here to return to the checklist"))</f>
        <v>Please click here to return to the checklist</v>
      </c>
      <c r="C96" s="203"/>
      <c r="D96" s="203"/>
      <c r="E96" s="203"/>
      <c r="F96" s="203"/>
      <c r="G96" s="203"/>
      <c r="H96" s="203"/>
      <c r="I96" s="203"/>
      <c r="J96" s="203"/>
      <c r="K96" s="203"/>
      <c r="L96" s="203"/>
      <c r="M96" s="237"/>
      <c r="N96" s="32"/>
      <c r="O96" s="33"/>
      <c r="P96" s="33"/>
      <c r="Q96" s="33"/>
      <c r="R96" s="33"/>
      <c r="S96" s="33"/>
      <c r="T96" s="33"/>
      <c r="U96" s="33"/>
      <c r="V96" s="33"/>
      <c r="W96" s="33"/>
      <c r="X96" s="33"/>
      <c r="Y96" s="33"/>
      <c r="Z96" s="33"/>
      <c r="AA96" s="33"/>
      <c r="AB96" s="33"/>
      <c r="AC96" s="36"/>
    </row>
    <row r="97" spans="1:29" ht="15.75" thickBot="1" x14ac:dyDescent="0.3">
      <c r="A97" s="31"/>
      <c r="B97" s="47"/>
      <c r="C97" s="48"/>
      <c r="D97" s="48"/>
      <c r="E97" s="48"/>
      <c r="F97" s="48"/>
      <c r="G97" s="48"/>
      <c r="H97" s="48"/>
      <c r="I97" s="48"/>
      <c r="J97" s="48"/>
      <c r="K97" s="48"/>
      <c r="L97" s="48"/>
      <c r="M97" s="49"/>
      <c r="N97" s="32"/>
      <c r="O97" s="33"/>
      <c r="P97" s="33"/>
      <c r="Q97" s="33"/>
      <c r="R97" s="33"/>
      <c r="S97" s="33"/>
      <c r="T97" s="33"/>
      <c r="U97" s="33"/>
      <c r="V97" s="33"/>
      <c r="W97" s="33"/>
      <c r="X97" s="33"/>
      <c r="Y97" s="33"/>
      <c r="Z97" s="33"/>
      <c r="AA97" s="33"/>
      <c r="AB97" s="33"/>
      <c r="AC97" s="36"/>
    </row>
    <row r="98" spans="1:29" ht="15.75" thickBot="1" x14ac:dyDescent="0.3">
      <c r="A98" s="50"/>
      <c r="B98" s="51"/>
      <c r="C98" s="51"/>
      <c r="D98" s="51"/>
      <c r="E98" s="51"/>
      <c r="F98" s="51"/>
      <c r="G98" s="51"/>
      <c r="H98" s="51"/>
      <c r="I98" s="51"/>
      <c r="J98" s="51"/>
      <c r="K98" s="51"/>
      <c r="L98" s="51"/>
      <c r="M98" s="51"/>
      <c r="N98" s="52"/>
      <c r="O98" s="33"/>
      <c r="P98" s="33"/>
      <c r="Q98" s="33"/>
      <c r="R98" s="33"/>
      <c r="S98" s="33"/>
      <c r="T98" s="33"/>
      <c r="U98" s="33"/>
      <c r="V98" s="33"/>
      <c r="W98" s="33"/>
      <c r="X98" s="33"/>
      <c r="Y98" s="33"/>
      <c r="Z98" s="33"/>
      <c r="AA98" s="33"/>
      <c r="AB98" s="33"/>
      <c r="AC98" s="36"/>
    </row>
    <row r="99" spans="1:29" hidden="1" x14ac:dyDescent="0.25">
      <c r="A99" s="35"/>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6"/>
    </row>
    <row r="100" spans="1:29" hidden="1" x14ac:dyDescent="0.25">
      <c r="A100" s="35"/>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6"/>
    </row>
    <row r="101" spans="1:29" hidden="1" x14ac:dyDescent="0.25">
      <c r="A101" s="35"/>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6"/>
    </row>
    <row r="102" spans="1:29" hidden="1" x14ac:dyDescent="0.25">
      <c r="A102" s="35"/>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6"/>
    </row>
    <row r="103" spans="1:29" ht="15.75" hidden="1" thickBot="1" x14ac:dyDescent="0.3">
      <c r="A103" s="47"/>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9"/>
    </row>
    <row r="104" spans="1:29" hidden="1" x14ac:dyDescent="0.25"/>
    <row r="105" spans="1:29" hidden="1" x14ac:dyDescent="0.25"/>
    <row r="106" spans="1:29" hidden="1" x14ac:dyDescent="0.25"/>
    <row r="107" spans="1:29" hidden="1" x14ac:dyDescent="0.25"/>
    <row r="108" spans="1:29" hidden="1" x14ac:dyDescent="0.25"/>
    <row r="109" spans="1:29" hidden="1" x14ac:dyDescent="0.25"/>
    <row r="110" spans="1:29" hidden="1" x14ac:dyDescent="0.25"/>
    <row r="111" spans="1:29" hidden="1" x14ac:dyDescent="0.25"/>
  </sheetData>
  <sheetProtection sheet="1" formatRows="0"/>
  <mergeCells count="81">
    <mergeCell ref="I92:L93"/>
    <mergeCell ref="B91:F91"/>
    <mergeCell ref="B92:F92"/>
    <mergeCell ref="G91:H91"/>
    <mergeCell ref="B93:F93"/>
    <mergeCell ref="G93:H93"/>
    <mergeCell ref="B94:F94"/>
    <mergeCell ref="G94:H94"/>
    <mergeCell ref="B96:M96"/>
    <mergeCell ref="B63:I63"/>
    <mergeCell ref="G92:H92"/>
    <mergeCell ref="B88:C88"/>
    <mergeCell ref="D88:G88"/>
    <mergeCell ref="I88:L88"/>
    <mergeCell ref="B80:I80"/>
    <mergeCell ref="B84:M84"/>
    <mergeCell ref="D86:F86"/>
    <mergeCell ref="G86:L86"/>
    <mergeCell ref="B72:G72"/>
    <mergeCell ref="B74:M74"/>
    <mergeCell ref="B76:K76"/>
    <mergeCell ref="B78:M78"/>
    <mergeCell ref="B70:H70"/>
    <mergeCell ref="E71:H71"/>
    <mergeCell ref="D68:F68"/>
    <mergeCell ref="G67:K67"/>
    <mergeCell ref="G68:K68"/>
    <mergeCell ref="B66:E66"/>
    <mergeCell ref="F66:K66"/>
    <mergeCell ref="B65:F65"/>
    <mergeCell ref="H65:M65"/>
    <mergeCell ref="B67:F67"/>
    <mergeCell ref="B54:I54"/>
    <mergeCell ref="B56:M56"/>
    <mergeCell ref="B58:M58"/>
    <mergeCell ref="D62:E62"/>
    <mergeCell ref="F62:M62"/>
    <mergeCell ref="B47:F47"/>
    <mergeCell ref="B48:E48"/>
    <mergeCell ref="G48:M49"/>
    <mergeCell ref="K51:M52"/>
    <mergeCell ref="B43:K43"/>
    <mergeCell ref="B44:E44"/>
    <mergeCell ref="F44:L44"/>
    <mergeCell ref="B45:E45"/>
    <mergeCell ref="F45:L45"/>
    <mergeCell ref="B41:M41"/>
    <mergeCell ref="B40:M40"/>
    <mergeCell ref="C35:L35"/>
    <mergeCell ref="B38:M38"/>
    <mergeCell ref="B37:D37"/>
    <mergeCell ref="B33:K33"/>
    <mergeCell ref="B34:I34"/>
    <mergeCell ref="J34:L34"/>
    <mergeCell ref="B27:M27"/>
    <mergeCell ref="B29:K29"/>
    <mergeCell ref="B30:K30"/>
    <mergeCell ref="B31:M31"/>
    <mergeCell ref="D23:E23"/>
    <mergeCell ref="B24:E24"/>
    <mergeCell ref="C25:E25"/>
    <mergeCell ref="B26:M26"/>
    <mergeCell ref="B19:C19"/>
    <mergeCell ref="F19:M19"/>
    <mergeCell ref="C20:E20"/>
    <mergeCell ref="F20:M20"/>
    <mergeCell ref="B17:M17"/>
    <mergeCell ref="D19:E19"/>
    <mergeCell ref="C9:K9"/>
    <mergeCell ref="B2:M2"/>
    <mergeCell ref="B4:M4"/>
    <mergeCell ref="B3:M3"/>
    <mergeCell ref="C7:D7"/>
    <mergeCell ref="C8:K8"/>
    <mergeCell ref="C10:K10"/>
    <mergeCell ref="C11:K11"/>
    <mergeCell ref="C12:K12"/>
    <mergeCell ref="B14:M14"/>
    <mergeCell ref="B15:H15"/>
    <mergeCell ref="J15:L15"/>
    <mergeCell ref="B5:M5"/>
  </mergeCells>
  <conditionalFormatting sqref="E7">
    <cfRule type="notContainsText" dxfId="307" priority="74" operator="notContains" text="*">
      <formula>ISERROR(SEARCH("*",E7))</formula>
    </cfRule>
  </conditionalFormatting>
  <conditionalFormatting sqref="I15">
    <cfRule type="notContainsText" dxfId="306" priority="72" operator="notContains" text="*">
      <formula>ISERROR(SEARCH("*",I15))</formula>
    </cfRule>
  </conditionalFormatting>
  <conditionalFormatting sqref="L9:L12">
    <cfRule type="expression" dxfId="305" priority="75">
      <formula>IF(AND($E$7="Yes",L9=""),TRUE,FALSE)</formula>
    </cfRule>
  </conditionalFormatting>
  <conditionalFormatting sqref="D19">
    <cfRule type="notContainsText" dxfId="304" priority="71" operator="notContains" text="*">
      <formula>ISERROR(SEARCH("*",D19))</formula>
    </cfRule>
  </conditionalFormatting>
  <conditionalFormatting sqref="Q21">
    <cfRule type="expression" dxfId="303" priority="70">
      <formula>IF(AND($J$19="No",Q21=""),TRUE,FALSE)</formula>
    </cfRule>
  </conditionalFormatting>
  <conditionalFormatting sqref="F20">
    <cfRule type="expression" dxfId="302" priority="69">
      <formula>IF(AND(D19="Other",F20=""),TRUE,FALSE)</formula>
    </cfRule>
  </conditionalFormatting>
  <conditionalFormatting sqref="F23">
    <cfRule type="notContainsText" dxfId="301" priority="68" operator="notContains" text="*">
      <formula>ISERROR(SEARCH("*",F23))</formula>
    </cfRule>
  </conditionalFormatting>
  <conditionalFormatting sqref="F24">
    <cfRule type="notContainsText" dxfId="300" priority="67" operator="notContains" text="*">
      <formula>ISERROR(SEARCH("*",F24))</formula>
    </cfRule>
  </conditionalFormatting>
  <conditionalFormatting sqref="F25">
    <cfRule type="notContainsText" dxfId="299" priority="66" operator="notContains" text="*">
      <formula>ISERROR(SEARCH("*",F25))</formula>
    </cfRule>
  </conditionalFormatting>
  <conditionalFormatting sqref="B26:M26">
    <cfRule type="expression" dxfId="298" priority="65">
      <formula>IF(COUNTIF($F$23:$F$25,"yes")&gt;0,TRUE,FALSE)</formula>
    </cfRule>
  </conditionalFormatting>
  <conditionalFormatting sqref="B27:M27">
    <cfRule type="expression" dxfId="297" priority="64">
      <formula>IF(COUNTIF($F$23:$F$25,"yes")&gt;0,TRUE,FALSE)</formula>
    </cfRule>
  </conditionalFormatting>
  <conditionalFormatting sqref="L29">
    <cfRule type="notContainsText" dxfId="296" priority="63" operator="notContains" text="*">
      <formula>ISERROR(SEARCH("*",L29))</formula>
    </cfRule>
  </conditionalFormatting>
  <conditionalFormatting sqref="G47">
    <cfRule type="notContainsText" dxfId="295" priority="60" operator="notContains" text="*">
      <formula>ISERROR(SEARCH("*",G47))</formula>
    </cfRule>
  </conditionalFormatting>
  <conditionalFormatting sqref="J54">
    <cfRule type="notContainsText" dxfId="294" priority="58" operator="notContains" text="*">
      <formula>ISERROR(SEARCH("*",J54))</formula>
    </cfRule>
  </conditionalFormatting>
  <conditionalFormatting sqref="J51">
    <cfRule type="notContainsText" dxfId="293" priority="57" operator="notContains" text="*">
      <formula>ISERROR(SEARCH("*",J51))</formula>
    </cfRule>
  </conditionalFormatting>
  <conditionalFormatting sqref="F61">
    <cfRule type="notContainsText" dxfId="292" priority="56" operator="notContains" text="*">
      <formula>ISERROR(SEARCH("*",F61))</formula>
    </cfRule>
  </conditionalFormatting>
  <conditionalFormatting sqref="G65">
    <cfRule type="expression" dxfId="291" priority="1">
      <formula>IF($F$61="No",TRUE,FALSE)</formula>
    </cfRule>
    <cfRule type="notContainsText" dxfId="290" priority="54" operator="notContains" text="*">
      <formula>ISERROR(SEARCH("*",G65))</formula>
    </cfRule>
  </conditionalFormatting>
  <conditionalFormatting sqref="L33">
    <cfRule type="notContainsText" dxfId="289" priority="47" operator="notContains" text="*">
      <formula>ISERROR(SEARCH("*",L33))</formula>
    </cfRule>
  </conditionalFormatting>
  <conditionalFormatting sqref="J34">
    <cfRule type="expression" dxfId="288" priority="46">
      <formula>IF(AND($L$33="Yes",$J$34=""),TRUE,FALSE)</formula>
    </cfRule>
  </conditionalFormatting>
  <conditionalFormatting sqref="C35">
    <cfRule type="expression" dxfId="287" priority="45">
      <formula>IF(AND($B$35="ID(s)#:",C35=""),TRUE,FALSE)</formula>
    </cfRule>
  </conditionalFormatting>
  <conditionalFormatting sqref="B31">
    <cfRule type="expression" dxfId="286" priority="120">
      <formula>IF(AND($L$29="Yes",B31=""),TRUE,FALSE)</formula>
    </cfRule>
  </conditionalFormatting>
  <conditionalFormatting sqref="B38">
    <cfRule type="expression" dxfId="285" priority="44">
      <formula>IF(B38="",TRUE,FALSE)</formula>
    </cfRule>
  </conditionalFormatting>
  <conditionalFormatting sqref="L43">
    <cfRule type="notContainsText" dxfId="284" priority="42" operator="notContains" text="*">
      <formula>ISERROR(SEARCH("*",L43))</formula>
    </cfRule>
  </conditionalFormatting>
  <conditionalFormatting sqref="F44">
    <cfRule type="expression" dxfId="283" priority="41">
      <formula>IF(AND($L$43="Yes",$F$44=""),TRUE,FALSE)</formula>
    </cfRule>
  </conditionalFormatting>
  <conditionalFormatting sqref="F45">
    <cfRule type="expression" dxfId="282" priority="40">
      <formula>IF(AND($L$43="Yes",$F$45=""),TRUE,FALSE)</formula>
    </cfRule>
  </conditionalFormatting>
  <conditionalFormatting sqref="F48">
    <cfRule type="expression" dxfId="281" priority="39">
      <formula>IF(AND($G$47="Yes",$F$48=""),TRUE,FALSE)</formula>
    </cfRule>
  </conditionalFormatting>
  <conditionalFormatting sqref="B56">
    <cfRule type="expression" dxfId="280" priority="38">
      <formula>IF(AND($J$54="No",B56=""),TRUE,FALSE)</formula>
    </cfRule>
  </conditionalFormatting>
  <conditionalFormatting sqref="R56">
    <cfRule type="expression" dxfId="279" priority="36">
      <formula>IF(AND($J$54="No",R56=""),TRUE,FALSE)</formula>
    </cfRule>
  </conditionalFormatting>
  <conditionalFormatting sqref="F62">
    <cfRule type="expression" dxfId="278" priority="121">
      <formula>IF(AND($C$62="Other",F62=""),TRUE,FALSE)</formula>
    </cfRule>
  </conditionalFormatting>
  <conditionalFormatting sqref="G67">
    <cfRule type="expression" dxfId="277" priority="34">
      <formula>IF(AND($G$65="Yes",G67=""),TRUE,FALSE)</formula>
    </cfRule>
  </conditionalFormatting>
  <conditionalFormatting sqref="G68">
    <cfRule type="expression" dxfId="276" priority="32">
      <formula>IF(AND($G$65="Yes",G68=""),TRUE,FALSE)</formula>
    </cfRule>
  </conditionalFormatting>
  <conditionalFormatting sqref="F66">
    <cfRule type="expression" dxfId="275" priority="31">
      <formula>IF(AND(G65="No",F66=""),TRUE,FALSE)</formula>
    </cfRule>
  </conditionalFormatting>
  <conditionalFormatting sqref="I70">
    <cfRule type="notContainsText" dxfId="274" priority="27" operator="notContains" text="*">
      <formula>ISERROR(SEARCH("*",I70))</formula>
    </cfRule>
  </conditionalFormatting>
  <conditionalFormatting sqref="I71">
    <cfRule type="notContainsText" dxfId="273" priority="26" operator="notContains" text="*">
      <formula>ISERROR(SEARCH("*",I71))</formula>
    </cfRule>
  </conditionalFormatting>
  <conditionalFormatting sqref="H72">
    <cfRule type="notContainsText" dxfId="272" priority="25" operator="notContains" text="*">
      <formula>ISERROR(SEARCH("*",H72))</formula>
    </cfRule>
  </conditionalFormatting>
  <conditionalFormatting sqref="L76">
    <cfRule type="notContainsText" dxfId="271" priority="24" operator="notContains" text="*">
      <formula>ISERROR(SEARCH("*",L76))</formula>
    </cfRule>
  </conditionalFormatting>
  <conditionalFormatting sqref="J80">
    <cfRule type="notContainsText" dxfId="270" priority="23" operator="notContains" text="*">
      <formula>ISERROR(SEARCH("*",J80))</formula>
    </cfRule>
  </conditionalFormatting>
  <conditionalFormatting sqref="G82">
    <cfRule type="notContainsText" dxfId="269" priority="22" operator="notContains" text="*">
      <formula>ISERROR(SEARCH("*",G82))</formula>
    </cfRule>
  </conditionalFormatting>
  <conditionalFormatting sqref="B84">
    <cfRule type="expression" dxfId="268" priority="19">
      <formula>IF(AND(G82="No",B84=""),TRUE,FALSE)</formula>
    </cfRule>
  </conditionalFormatting>
  <conditionalFormatting sqref="C86">
    <cfRule type="notContainsText" dxfId="267" priority="18" operator="notContains" text="*">
      <formula>ISERROR(SEARCH("*",C86))</formula>
    </cfRule>
  </conditionalFormatting>
  <conditionalFormatting sqref="G86">
    <cfRule type="expression" dxfId="266" priority="17">
      <formula>IF(AND(C86="Other",G86=""),TRUE,FALSE)</formula>
    </cfRule>
  </conditionalFormatting>
  <conditionalFormatting sqref="D88">
    <cfRule type="notContainsText" dxfId="265" priority="16" operator="notContains" text="*">
      <formula>ISERROR(SEARCH("*",D88))</formula>
    </cfRule>
  </conditionalFormatting>
  <conditionalFormatting sqref="I88">
    <cfRule type="notContainsText" dxfId="264" priority="15" operator="notContains" text="*">
      <formula>ISERROR(SEARCH("*",I88))</formula>
    </cfRule>
  </conditionalFormatting>
  <conditionalFormatting sqref="C62">
    <cfRule type="expression" dxfId="263" priority="11">
      <formula>IF(AND($F$61="Yes",$C$62=""),TRUE,FALSE)</formula>
    </cfRule>
  </conditionalFormatting>
  <conditionalFormatting sqref="J63">
    <cfRule type="expression" dxfId="262" priority="10">
      <formula>IF(AND($C$62="Unity",$J$63=""),TRUE,FALSE)</formula>
    </cfRule>
  </conditionalFormatting>
  <conditionalFormatting sqref="B41">
    <cfRule type="expression" dxfId="261" priority="9">
      <formula>IF(B41="",TRUE,FALSE)</formula>
    </cfRule>
  </conditionalFormatting>
  <conditionalFormatting sqref="G92">
    <cfRule type="notContainsText" dxfId="260" priority="7" operator="notContains" text="*">
      <formula>ISERROR(SEARCH("*",G92))</formula>
    </cfRule>
  </conditionalFormatting>
  <conditionalFormatting sqref="G92:H92">
    <cfRule type="cellIs" dxfId="259" priority="6" operator="lessThan">
      <formula>0.35</formula>
    </cfRule>
  </conditionalFormatting>
  <conditionalFormatting sqref="I92 M92">
    <cfRule type="expression" dxfId="258" priority="5">
      <formula>IF($G$92="",FALSE,IF($G$92&lt;0.35,TRUE,FALSE))</formula>
    </cfRule>
  </conditionalFormatting>
  <conditionalFormatting sqref="G91">
    <cfRule type="notContainsText" dxfId="257" priority="4" operator="notContains" text="*">
      <formula>ISERROR(SEARCH("*",G91))</formula>
    </cfRule>
  </conditionalFormatting>
  <conditionalFormatting sqref="G93">
    <cfRule type="notContainsText" dxfId="256" priority="3" operator="notContains" text="*">
      <formula>ISERROR(SEARCH("*",G93))</formula>
    </cfRule>
  </conditionalFormatting>
  <conditionalFormatting sqref="G94">
    <cfRule type="notContainsText" dxfId="255" priority="2" operator="notContains" text="*">
      <formula>ISERROR(SEARCH("*",G94))</formula>
    </cfRule>
  </conditionalFormatting>
  <dataValidations count="7">
    <dataValidation type="list" allowBlank="1" showInputMessage="1" showErrorMessage="1" sqref="L9:L12">
      <formula1>"Yes"</formula1>
    </dataValidation>
    <dataValidation type="list" allowBlank="1" showInputMessage="1" showErrorMessage="1" sqref="E7 I15 F23:F25 L29 G65 L33 G47 L43 J54 J51 F48 J63 F61 H72 I70:I71 G82 J80">
      <formula1>"Yes,No"</formula1>
    </dataValidation>
    <dataValidation type="list" allowBlank="1" showInputMessage="1" showErrorMessage="1" sqref="D19:E19">
      <formula1>"Wet bench, Dry bench, Animal study, Other"</formula1>
    </dataValidation>
    <dataValidation type="list" allowBlank="1" showInputMessage="1" showErrorMessage="1" sqref="J34">
      <formula1>"Can Provide contract ID(s)#, Will Attach Copy"</formula1>
    </dataValidation>
    <dataValidation type="list" allowBlank="1" showInputMessage="1" showErrorMessage="1" sqref="C62">
      <formula1>"Unity,Other"</formula1>
    </dataValidation>
    <dataValidation type="list" allowBlank="1" showInputMessage="1" showErrorMessage="1" sqref="L76">
      <formula1>"I Confirm"</formula1>
    </dataValidation>
    <dataValidation type="list" allowBlank="1" showInputMessage="1" showErrorMessage="1" sqref="C86">
      <formula1>"$CAN,$US,Other"</formula1>
    </dataValidation>
  </dataValidations>
  <hyperlinks>
    <hyperlink ref="B5:E5" r:id="rId1" display="Research Conflicts of Interest Policy."/>
    <hyperlink ref="B27:M27" r:id="rId2" display="mailto:ResearchContracts@unityhealth.to"/>
  </hyperlinks>
  <pageMargins left="0.7" right="0.7" top="0.75" bottom="0.75" header="0.3" footer="0.3"/>
  <pageSetup scale="74" fitToHeight="0" orientation="portrait"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1"/>
  <sheetViews>
    <sheetView showGridLines="0" workbookViewId="0"/>
  </sheetViews>
  <sheetFormatPr defaultColWidth="0" defaultRowHeight="15" zeroHeight="1" x14ac:dyDescent="0.25"/>
  <cols>
    <col min="1" max="1" width="3.28515625" style="34" customWidth="1"/>
    <col min="2" max="3" width="9.140625" style="34" customWidth="1"/>
    <col min="4" max="4" width="10" style="34" customWidth="1"/>
    <col min="5" max="7" width="9.140625" style="34" customWidth="1"/>
    <col min="8" max="8" width="11.5703125" style="34" customWidth="1"/>
    <col min="9" max="13" width="9.140625" style="34" customWidth="1"/>
    <col min="14" max="14" width="3.28515625" style="34" customWidth="1"/>
    <col min="15" max="27" width="0" style="34" hidden="1" customWidth="1"/>
    <col min="28" max="16384" width="0" style="34" hidden="1"/>
  </cols>
  <sheetData>
    <row r="1" spans="1:14" s="30" customFormat="1" ht="15.75" thickBot="1" x14ac:dyDescent="0.3">
      <c r="A1" s="27"/>
      <c r="B1" s="28"/>
      <c r="C1" s="28"/>
      <c r="D1" s="28"/>
      <c r="E1" s="28"/>
      <c r="F1" s="28"/>
      <c r="G1" s="28"/>
      <c r="H1" s="28"/>
      <c r="I1" s="28"/>
      <c r="J1" s="28"/>
      <c r="K1" s="28"/>
      <c r="L1" s="28"/>
      <c r="M1" s="28"/>
      <c r="N1" s="29"/>
    </row>
    <row r="2" spans="1:14" s="33" customFormat="1" ht="30.75" customHeight="1" x14ac:dyDescent="0.25">
      <c r="A2" s="31"/>
      <c r="B2" s="264" t="s">
        <v>98</v>
      </c>
      <c r="C2" s="131"/>
      <c r="D2" s="131"/>
      <c r="E2" s="131"/>
      <c r="F2" s="131"/>
      <c r="G2" s="131"/>
      <c r="H2" s="131"/>
      <c r="I2" s="131"/>
      <c r="J2" s="131"/>
      <c r="K2" s="131"/>
      <c r="L2" s="131"/>
      <c r="M2" s="132"/>
      <c r="N2" s="32"/>
    </row>
    <row r="3" spans="1:14" ht="30.75" customHeight="1" x14ac:dyDescent="0.25">
      <c r="A3" s="31"/>
      <c r="B3" s="283" t="s">
        <v>99</v>
      </c>
      <c r="C3" s="284"/>
      <c r="D3" s="284"/>
      <c r="E3" s="284"/>
      <c r="F3" s="284"/>
      <c r="G3" s="284"/>
      <c r="H3" s="284"/>
      <c r="I3" s="284"/>
      <c r="J3" s="284"/>
      <c r="K3" s="284"/>
      <c r="L3" s="284"/>
      <c r="M3" s="285"/>
      <c r="N3" s="32"/>
    </row>
    <row r="4" spans="1:14" x14ac:dyDescent="0.25">
      <c r="A4" s="31"/>
      <c r="B4" s="35"/>
      <c r="C4" s="33"/>
      <c r="D4" s="33"/>
      <c r="E4" s="33"/>
      <c r="F4" s="33"/>
      <c r="G4" s="33"/>
      <c r="H4" s="33"/>
      <c r="I4" s="33"/>
      <c r="J4" s="33"/>
      <c r="K4" s="33"/>
      <c r="L4" s="33"/>
      <c r="M4" s="36"/>
      <c r="N4" s="32"/>
    </row>
    <row r="5" spans="1:14" x14ac:dyDescent="0.25">
      <c r="A5" s="31"/>
      <c r="B5" s="194" t="s">
        <v>50</v>
      </c>
      <c r="C5" s="195"/>
      <c r="D5" s="195"/>
      <c r="E5" s="195"/>
      <c r="F5" s="195"/>
      <c r="G5" s="195"/>
      <c r="H5" s="195"/>
      <c r="I5" s="195"/>
      <c r="J5" s="195"/>
      <c r="K5" s="195"/>
      <c r="L5" s="195"/>
      <c r="M5" s="196"/>
      <c r="N5" s="32"/>
    </row>
    <row r="6" spans="1:14" ht="20.25" customHeight="1" x14ac:dyDescent="0.25">
      <c r="A6" s="31"/>
      <c r="B6" s="221" t="s">
        <v>51</v>
      </c>
      <c r="C6" s="222"/>
      <c r="D6" s="222"/>
      <c r="E6" s="222"/>
      <c r="F6" s="222"/>
      <c r="G6" s="222"/>
      <c r="H6" s="222"/>
      <c r="I6" s="222"/>
      <c r="J6" s="222"/>
      <c r="K6" s="222"/>
      <c r="L6" s="222"/>
      <c r="M6" s="223"/>
      <c r="N6" s="32"/>
    </row>
    <row r="7" spans="1:14" x14ac:dyDescent="0.25">
      <c r="A7" s="31"/>
      <c r="B7" s="266" t="s">
        <v>225</v>
      </c>
      <c r="C7" s="267"/>
      <c r="D7" s="267"/>
      <c r="E7" s="267"/>
      <c r="F7" s="267"/>
      <c r="G7" s="267"/>
      <c r="H7" s="267"/>
      <c r="I7" s="267"/>
      <c r="J7" s="267"/>
      <c r="K7" s="267"/>
      <c r="L7" s="267"/>
      <c r="M7" s="268"/>
      <c r="N7" s="32"/>
    </row>
    <row r="8" spans="1:14" x14ac:dyDescent="0.25">
      <c r="A8" s="31"/>
      <c r="B8" s="35"/>
      <c r="C8" s="33"/>
      <c r="D8" s="33"/>
      <c r="E8" s="33"/>
      <c r="F8" s="33"/>
      <c r="G8" s="33"/>
      <c r="H8" s="33"/>
      <c r="I8" s="33"/>
      <c r="J8" s="33"/>
      <c r="K8" s="33"/>
      <c r="L8" s="33"/>
      <c r="M8" s="36"/>
      <c r="N8" s="32"/>
    </row>
    <row r="9" spans="1:14" x14ac:dyDescent="0.25">
      <c r="A9" s="31"/>
      <c r="B9" s="35"/>
      <c r="C9" s="197" t="s">
        <v>253</v>
      </c>
      <c r="D9" s="197"/>
      <c r="E9" s="15"/>
      <c r="F9" s="33"/>
      <c r="G9" s="33"/>
      <c r="H9" s="33"/>
      <c r="I9" s="33"/>
      <c r="J9" s="33"/>
      <c r="K9" s="33"/>
      <c r="L9" s="33"/>
      <c r="M9" s="36"/>
      <c r="N9" s="32"/>
    </row>
    <row r="10" spans="1:14" x14ac:dyDescent="0.25">
      <c r="A10" s="31"/>
      <c r="B10" s="35"/>
      <c r="C10" s="238" t="str">
        <f>IF(E9="Yes","Please contact Marianna Betro at x45521 for details and select all that apply:","")</f>
        <v/>
      </c>
      <c r="D10" s="238"/>
      <c r="E10" s="238"/>
      <c r="F10" s="238"/>
      <c r="G10" s="238"/>
      <c r="H10" s="238"/>
      <c r="I10" s="238"/>
      <c r="J10" s="33"/>
      <c r="K10" s="33"/>
      <c r="L10" s="33"/>
      <c r="M10" s="36"/>
      <c r="N10" s="32"/>
    </row>
    <row r="11" spans="1:14" ht="49.5" customHeight="1" x14ac:dyDescent="0.25">
      <c r="A11" s="31"/>
      <c r="B11" s="35"/>
      <c r="C11" s="166" t="s">
        <v>54</v>
      </c>
      <c r="D11" s="166"/>
      <c r="E11" s="166"/>
      <c r="F11" s="166"/>
      <c r="G11" s="166"/>
      <c r="H11" s="166"/>
      <c r="I11" s="166"/>
      <c r="J11" s="166"/>
      <c r="K11" s="166"/>
      <c r="L11" s="24"/>
      <c r="M11" s="36"/>
      <c r="N11" s="32"/>
    </row>
    <row r="12" spans="1:14" ht="65.25" customHeight="1" x14ac:dyDescent="0.25">
      <c r="A12" s="31"/>
      <c r="B12" s="35"/>
      <c r="C12" s="166" t="s">
        <v>155</v>
      </c>
      <c r="D12" s="166"/>
      <c r="E12" s="166"/>
      <c r="F12" s="166"/>
      <c r="G12" s="166"/>
      <c r="H12" s="166"/>
      <c r="I12" s="166"/>
      <c r="J12" s="166"/>
      <c r="K12" s="166"/>
      <c r="L12" s="24"/>
      <c r="M12" s="36"/>
      <c r="N12" s="32"/>
    </row>
    <row r="13" spans="1:14" ht="33" customHeight="1" x14ac:dyDescent="0.25">
      <c r="A13" s="31"/>
      <c r="B13" s="35"/>
      <c r="C13" s="166" t="s">
        <v>55</v>
      </c>
      <c r="D13" s="166"/>
      <c r="E13" s="166"/>
      <c r="F13" s="166"/>
      <c r="G13" s="166"/>
      <c r="H13" s="166"/>
      <c r="I13" s="166"/>
      <c r="J13" s="166"/>
      <c r="K13" s="166"/>
      <c r="L13" s="24"/>
      <c r="M13" s="36"/>
      <c r="N13" s="32"/>
    </row>
    <row r="14" spans="1:14" ht="33.75" customHeight="1" x14ac:dyDescent="0.25">
      <c r="A14" s="31"/>
      <c r="B14" s="35"/>
      <c r="C14" s="166" t="s">
        <v>56</v>
      </c>
      <c r="D14" s="166"/>
      <c r="E14" s="166"/>
      <c r="F14" s="166"/>
      <c r="G14" s="166"/>
      <c r="H14" s="166"/>
      <c r="I14" s="166"/>
      <c r="J14" s="166"/>
      <c r="K14" s="166"/>
      <c r="L14" s="24"/>
      <c r="M14" s="36"/>
      <c r="N14" s="32"/>
    </row>
    <row r="15" spans="1:14" x14ac:dyDescent="0.25">
      <c r="A15" s="31"/>
      <c r="B15" s="35"/>
      <c r="C15" s="33"/>
      <c r="D15" s="33"/>
      <c r="E15" s="33"/>
      <c r="F15" s="33"/>
      <c r="G15" s="33"/>
      <c r="H15" s="33"/>
      <c r="I15" s="33"/>
      <c r="J15" s="33"/>
      <c r="K15" s="33"/>
      <c r="L15" s="33"/>
      <c r="M15" s="36"/>
      <c r="N15" s="32"/>
    </row>
    <row r="16" spans="1:14" x14ac:dyDescent="0.25">
      <c r="A16" s="31"/>
      <c r="B16" s="35"/>
      <c r="C16" s="33"/>
      <c r="D16" s="33"/>
      <c r="E16" s="33"/>
      <c r="F16" s="33"/>
      <c r="G16" s="33"/>
      <c r="H16" s="33"/>
      <c r="I16" s="33"/>
      <c r="J16" s="33"/>
      <c r="K16" s="33"/>
      <c r="L16" s="33"/>
      <c r="M16" s="36"/>
      <c r="N16" s="32"/>
    </row>
    <row r="17" spans="1:27" ht="40.5" customHeight="1" x14ac:dyDescent="0.25">
      <c r="A17" s="31"/>
      <c r="B17" s="148" t="s">
        <v>57</v>
      </c>
      <c r="C17" s="149"/>
      <c r="D17" s="149"/>
      <c r="E17" s="149"/>
      <c r="F17" s="149"/>
      <c r="G17" s="149"/>
      <c r="H17" s="149"/>
      <c r="I17" s="149"/>
      <c r="J17" s="149"/>
      <c r="K17" s="149"/>
      <c r="L17" s="149"/>
      <c r="M17" s="265"/>
      <c r="N17" s="32"/>
    </row>
    <row r="18" spans="1:27" ht="42.75" customHeight="1" x14ac:dyDescent="0.25">
      <c r="A18" s="31"/>
      <c r="B18" s="207" t="s">
        <v>58</v>
      </c>
      <c r="C18" s="208"/>
      <c r="D18" s="208"/>
      <c r="E18" s="208"/>
      <c r="F18" s="208"/>
      <c r="G18" s="208"/>
      <c r="H18" s="208"/>
      <c r="I18" s="24"/>
      <c r="J18" s="216" t="str">
        <f>IF(I18="Yes","Please contact Marianna Betro at x45521 for details","")</f>
        <v/>
      </c>
      <c r="K18" s="216"/>
      <c r="L18" s="216"/>
      <c r="M18" s="36"/>
      <c r="N18" s="32"/>
    </row>
    <row r="19" spans="1:27" x14ac:dyDescent="0.25">
      <c r="A19" s="31"/>
      <c r="B19" s="286" t="str">
        <f>IF(E9="Yes","You answered yes to one of the above, has this information been disclosed in the REB application? (drop down)",IF(I18="Yes","You answered yes to one of the above, has this information been disclosed in the REB application? (drop down)",""))</f>
        <v/>
      </c>
      <c r="C19" s="287"/>
      <c r="D19" s="287"/>
      <c r="E19" s="287"/>
      <c r="F19" s="287"/>
      <c r="G19" s="287"/>
      <c r="H19" s="287"/>
      <c r="I19" s="287"/>
      <c r="J19" s="287"/>
      <c r="K19" s="287"/>
      <c r="L19" s="24"/>
      <c r="M19" s="36"/>
      <c r="N19" s="32"/>
    </row>
    <row r="20" spans="1:27" x14ac:dyDescent="0.25">
      <c r="A20" s="31"/>
      <c r="B20" s="35"/>
      <c r="C20" s="33"/>
      <c r="D20" s="33"/>
      <c r="E20" s="33"/>
      <c r="F20" s="33"/>
      <c r="G20" s="33"/>
      <c r="H20" s="33"/>
      <c r="I20" s="33"/>
      <c r="J20" s="33"/>
      <c r="K20" s="33"/>
      <c r="L20" s="33"/>
      <c r="M20" s="36"/>
      <c r="N20" s="32"/>
    </row>
    <row r="21" spans="1:27" x14ac:dyDescent="0.25">
      <c r="A21" s="31"/>
      <c r="B21" s="194" t="s">
        <v>100</v>
      </c>
      <c r="C21" s="195"/>
      <c r="D21" s="195"/>
      <c r="E21" s="195"/>
      <c r="F21" s="195"/>
      <c r="G21" s="195"/>
      <c r="H21" s="195"/>
      <c r="I21" s="195"/>
      <c r="J21" s="195"/>
      <c r="K21" s="195"/>
      <c r="L21" s="195"/>
      <c r="M21" s="196"/>
      <c r="N21" s="32"/>
    </row>
    <row r="22" spans="1:27" x14ac:dyDescent="0.25">
      <c r="A22" s="31"/>
      <c r="B22" s="35"/>
      <c r="C22" s="33"/>
      <c r="D22" s="33"/>
      <c r="E22" s="33"/>
      <c r="F22" s="33"/>
      <c r="G22" s="33"/>
      <c r="H22" s="33"/>
      <c r="I22" s="33"/>
      <c r="J22" s="33"/>
      <c r="K22" s="33"/>
      <c r="L22" s="33"/>
      <c r="M22" s="36"/>
      <c r="N22" s="32"/>
    </row>
    <row r="23" spans="1:27" x14ac:dyDescent="0.25">
      <c r="A23" s="31"/>
      <c r="B23" s="37" t="s">
        <v>101</v>
      </c>
      <c r="C23" s="146"/>
      <c r="D23" s="146"/>
      <c r="E23" s="146"/>
      <c r="F23" s="146"/>
      <c r="G23" s="146"/>
      <c r="H23" s="38" t="s">
        <v>174</v>
      </c>
      <c r="I23" s="146"/>
      <c r="J23" s="146"/>
      <c r="K23" s="146"/>
      <c r="L23" s="146"/>
      <c r="M23" s="147"/>
      <c r="N23" s="32"/>
    </row>
    <row r="24" spans="1:27" x14ac:dyDescent="0.25">
      <c r="A24" s="31"/>
      <c r="B24" s="37" t="s">
        <v>102</v>
      </c>
      <c r="C24" s="146"/>
      <c r="D24" s="146"/>
      <c r="E24" s="146"/>
      <c r="F24" s="146"/>
      <c r="G24" s="146"/>
      <c r="H24" s="38" t="s">
        <v>175</v>
      </c>
      <c r="I24" s="146"/>
      <c r="J24" s="146"/>
      <c r="K24" s="146"/>
      <c r="L24" s="146"/>
      <c r="M24" s="147"/>
      <c r="N24" s="32"/>
    </row>
    <row r="25" spans="1:27" x14ac:dyDescent="0.25">
      <c r="A25" s="31"/>
      <c r="B25" s="35"/>
      <c r="C25" s="33"/>
      <c r="D25" s="33"/>
      <c r="E25" s="33"/>
      <c r="F25" s="33"/>
      <c r="G25" s="33"/>
      <c r="H25" s="33"/>
      <c r="I25" s="33"/>
      <c r="J25" s="33"/>
      <c r="K25" s="33"/>
      <c r="L25" s="33"/>
      <c r="M25" s="36"/>
      <c r="N25" s="32"/>
    </row>
    <row r="26" spans="1:27" x14ac:dyDescent="0.25">
      <c r="A26" s="31"/>
      <c r="B26" s="35" t="s">
        <v>103</v>
      </c>
      <c r="C26" s="33"/>
      <c r="D26" s="33"/>
      <c r="E26" s="33"/>
      <c r="F26" s="33"/>
      <c r="G26" s="33"/>
      <c r="H26" s="33"/>
      <c r="I26" s="33"/>
      <c r="J26" s="33"/>
      <c r="K26" s="33"/>
      <c r="L26" s="33"/>
      <c r="M26" s="36"/>
      <c r="N26" s="32"/>
    </row>
    <row r="27" spans="1:27" x14ac:dyDescent="0.25">
      <c r="A27" s="31"/>
      <c r="B27" s="161"/>
      <c r="C27" s="162"/>
      <c r="D27" s="162"/>
      <c r="E27" s="162"/>
      <c r="F27" s="162"/>
      <c r="G27" s="162"/>
      <c r="H27" s="162"/>
      <c r="I27" s="162"/>
      <c r="J27" s="162"/>
      <c r="K27" s="162"/>
      <c r="L27" s="162"/>
      <c r="M27" s="163"/>
      <c r="N27" s="32"/>
    </row>
    <row r="28" spans="1:27" x14ac:dyDescent="0.25">
      <c r="A28" s="31"/>
      <c r="B28" s="35"/>
      <c r="C28" s="33"/>
      <c r="D28" s="33"/>
      <c r="E28" s="33"/>
      <c r="F28" s="33"/>
      <c r="G28" s="33"/>
      <c r="H28" s="33"/>
      <c r="I28" s="33"/>
      <c r="J28" s="33"/>
      <c r="K28" s="33"/>
      <c r="L28" s="33"/>
      <c r="M28" s="36"/>
      <c r="N28" s="32"/>
    </row>
    <row r="29" spans="1:27" x14ac:dyDescent="0.25">
      <c r="A29" s="31"/>
      <c r="B29" s="243" t="s">
        <v>104</v>
      </c>
      <c r="C29" s="244"/>
      <c r="D29" s="244"/>
      <c r="E29" s="244"/>
      <c r="F29" s="244"/>
      <c r="G29" s="244"/>
      <c r="H29" s="244"/>
      <c r="I29" s="244"/>
      <c r="J29" s="15"/>
      <c r="K29" s="288" t="str">
        <f>IF(J29="Yes","     Please submit a request to review a Privacy Agreement (PRA) instead.","")</f>
        <v/>
      </c>
      <c r="L29" s="288"/>
      <c r="M29" s="289"/>
      <c r="N29" s="32"/>
      <c r="AA29" s="39"/>
    </row>
    <row r="30" spans="1:27" x14ac:dyDescent="0.25">
      <c r="A30" s="31"/>
      <c r="B30" s="35"/>
      <c r="C30" s="33"/>
      <c r="D30" s="33"/>
      <c r="E30" s="33"/>
      <c r="F30" s="33"/>
      <c r="G30" s="33"/>
      <c r="H30" s="33"/>
      <c r="I30" s="33"/>
      <c r="J30" s="33"/>
      <c r="K30" s="288"/>
      <c r="L30" s="288"/>
      <c r="M30" s="289"/>
      <c r="N30" s="32"/>
    </row>
    <row r="31" spans="1:27" x14ac:dyDescent="0.25">
      <c r="A31" s="31"/>
      <c r="B31" s="35"/>
      <c r="C31" s="154" t="s">
        <v>177</v>
      </c>
      <c r="D31" s="154"/>
      <c r="E31" s="154"/>
      <c r="F31" s="154"/>
      <c r="G31" s="15"/>
      <c r="H31" s="33"/>
      <c r="I31" s="33"/>
      <c r="J31" s="33"/>
      <c r="K31" s="33"/>
      <c r="L31" s="33"/>
      <c r="M31" s="36"/>
      <c r="N31" s="32"/>
    </row>
    <row r="32" spans="1:27" ht="5.25" customHeight="1" x14ac:dyDescent="0.25">
      <c r="A32" s="31"/>
      <c r="B32" s="35"/>
      <c r="C32" s="40"/>
      <c r="D32" s="40"/>
      <c r="E32" s="40"/>
      <c r="F32" s="40"/>
      <c r="G32" s="40"/>
      <c r="H32" s="33"/>
      <c r="I32" s="33"/>
      <c r="J32" s="33"/>
      <c r="K32" s="33"/>
      <c r="L32" s="33"/>
      <c r="M32" s="36"/>
      <c r="N32" s="32"/>
    </row>
    <row r="33" spans="1:14" x14ac:dyDescent="0.25">
      <c r="A33" s="31"/>
      <c r="B33" s="35"/>
      <c r="C33" s="33"/>
      <c r="D33" s="154" t="s">
        <v>105</v>
      </c>
      <c r="E33" s="154"/>
      <c r="F33" s="154"/>
      <c r="G33" s="15"/>
      <c r="H33" s="33"/>
      <c r="I33" s="33"/>
      <c r="J33" s="33"/>
      <c r="K33" s="33"/>
      <c r="L33" s="33"/>
      <c r="M33" s="36"/>
      <c r="N33" s="32"/>
    </row>
    <row r="34" spans="1:14" ht="56.25" customHeight="1" x14ac:dyDescent="0.25">
      <c r="A34" s="31"/>
      <c r="B34" s="290" t="str">
        <f>IF(G33="yes","Please explain the collaboration (Describe how investigators will collaborate on items such as IP and publications):","")</f>
        <v/>
      </c>
      <c r="C34" s="291"/>
      <c r="D34" s="291"/>
      <c r="E34" s="291"/>
      <c r="F34" s="162"/>
      <c r="G34" s="162"/>
      <c r="H34" s="162"/>
      <c r="I34" s="162"/>
      <c r="J34" s="162"/>
      <c r="K34" s="162"/>
      <c r="L34" s="162"/>
      <c r="M34" s="163"/>
      <c r="N34" s="32"/>
    </row>
    <row r="35" spans="1:14" x14ac:dyDescent="0.25">
      <c r="A35" s="31"/>
      <c r="B35" s="35"/>
      <c r="C35" s="33"/>
      <c r="D35" s="33"/>
      <c r="E35" s="33"/>
      <c r="F35" s="33"/>
      <c r="G35" s="33"/>
      <c r="H35" s="33"/>
      <c r="I35" s="33"/>
      <c r="J35" s="33"/>
      <c r="K35" s="33"/>
      <c r="L35" s="33"/>
      <c r="M35" s="36"/>
      <c r="N35" s="32"/>
    </row>
    <row r="36" spans="1:14" x14ac:dyDescent="0.25">
      <c r="A36" s="31"/>
      <c r="B36" s="215" t="s">
        <v>106</v>
      </c>
      <c r="C36" s="197"/>
      <c r="D36" s="197"/>
      <c r="E36" s="197"/>
      <c r="F36" s="197"/>
      <c r="G36" s="197"/>
      <c r="H36" s="197"/>
      <c r="I36" s="24"/>
      <c r="J36" s="33"/>
      <c r="K36" s="33"/>
      <c r="L36" s="33"/>
      <c r="M36" s="36"/>
      <c r="N36" s="32"/>
    </row>
    <row r="37" spans="1:14" x14ac:dyDescent="0.25">
      <c r="A37" s="31"/>
      <c r="B37" s="243" t="str">
        <f>IF(I36="yes","Please provide associated contract or contract ID number and the name of the provider:","")</f>
        <v/>
      </c>
      <c r="C37" s="244"/>
      <c r="D37" s="244"/>
      <c r="E37" s="244"/>
      <c r="F37" s="244"/>
      <c r="G37" s="244"/>
      <c r="H37" s="244"/>
      <c r="I37" s="244"/>
      <c r="J37" s="244"/>
      <c r="K37" s="33"/>
      <c r="L37" s="39"/>
      <c r="M37" s="41"/>
      <c r="N37" s="32"/>
    </row>
    <row r="38" spans="1:14" x14ac:dyDescent="0.25">
      <c r="A38" s="31"/>
      <c r="B38" s="161"/>
      <c r="C38" s="162"/>
      <c r="D38" s="162"/>
      <c r="E38" s="162"/>
      <c r="F38" s="162"/>
      <c r="G38" s="162"/>
      <c r="H38" s="162"/>
      <c r="I38" s="162"/>
      <c r="J38" s="162"/>
      <c r="K38" s="162"/>
      <c r="L38" s="162"/>
      <c r="M38" s="163"/>
      <c r="N38" s="32"/>
    </row>
    <row r="39" spans="1:14" x14ac:dyDescent="0.25">
      <c r="A39" s="31"/>
      <c r="B39" s="35"/>
      <c r="C39" s="33"/>
      <c r="D39" s="33"/>
      <c r="E39" s="33"/>
      <c r="F39" s="33"/>
      <c r="G39" s="33"/>
      <c r="H39" s="33"/>
      <c r="I39" s="33"/>
      <c r="J39" s="33"/>
      <c r="K39" s="33"/>
      <c r="L39" s="33"/>
      <c r="M39" s="36"/>
      <c r="N39" s="32"/>
    </row>
    <row r="40" spans="1:14" x14ac:dyDescent="0.25">
      <c r="A40" s="31"/>
      <c r="B40" s="35" t="s">
        <v>178</v>
      </c>
      <c r="C40" s="33"/>
      <c r="D40" s="33"/>
      <c r="E40" s="33"/>
      <c r="F40" s="21"/>
      <c r="G40" s="33"/>
      <c r="H40" s="33"/>
      <c r="I40" s="33"/>
      <c r="J40" s="33"/>
      <c r="K40" s="33"/>
      <c r="L40" s="33"/>
      <c r="M40" s="36"/>
      <c r="N40" s="32"/>
    </row>
    <row r="41" spans="1:14" x14ac:dyDescent="0.25">
      <c r="A41" s="31"/>
      <c r="B41" s="42" t="str">
        <f>IF(F40="yes","How?","")</f>
        <v/>
      </c>
      <c r="C41" s="169"/>
      <c r="D41" s="169"/>
      <c r="E41" s="169"/>
      <c r="F41" s="169"/>
      <c r="G41" s="169"/>
      <c r="H41" s="169"/>
      <c r="I41" s="169"/>
      <c r="J41" s="169"/>
      <c r="K41" s="169"/>
      <c r="L41" s="169"/>
      <c r="M41" s="170"/>
      <c r="N41" s="32"/>
    </row>
    <row r="42" spans="1:14" x14ac:dyDescent="0.25">
      <c r="A42" s="31"/>
      <c r="B42" s="198" t="s">
        <v>107</v>
      </c>
      <c r="C42" s="199"/>
      <c r="D42" s="199"/>
      <c r="E42" s="199"/>
      <c r="F42" s="199"/>
      <c r="G42" s="199"/>
      <c r="H42" s="199"/>
      <c r="I42" s="199"/>
      <c r="J42" s="199"/>
      <c r="K42" s="21"/>
      <c r="L42" s="33"/>
      <c r="M42" s="36"/>
      <c r="N42" s="32"/>
    </row>
    <row r="43" spans="1:14" x14ac:dyDescent="0.25">
      <c r="A43" s="31"/>
      <c r="B43" s="35"/>
      <c r="C43" s="33"/>
      <c r="D43" s="33"/>
      <c r="E43" s="33"/>
      <c r="F43" s="33"/>
      <c r="G43" s="33"/>
      <c r="H43" s="33"/>
      <c r="I43" s="33"/>
      <c r="J43" s="33"/>
      <c r="K43" s="33"/>
      <c r="L43" s="33"/>
      <c r="M43" s="36"/>
      <c r="N43" s="32"/>
    </row>
    <row r="44" spans="1:14" ht="30" customHeight="1" x14ac:dyDescent="0.25">
      <c r="A44" s="31"/>
      <c r="B44" s="250" t="s">
        <v>173</v>
      </c>
      <c r="C44" s="251"/>
      <c r="D44" s="251"/>
      <c r="E44" s="251"/>
      <c r="F44" s="251"/>
      <c r="G44" s="251"/>
      <c r="H44" s="251"/>
      <c r="I44" s="251"/>
      <c r="J44" s="251"/>
      <c r="K44" s="251"/>
      <c r="L44" s="251"/>
      <c r="M44" s="292"/>
      <c r="N44" s="32"/>
    </row>
    <row r="45" spans="1:14" ht="45.75" customHeight="1" x14ac:dyDescent="0.25">
      <c r="A45" s="31"/>
      <c r="B45" s="145"/>
      <c r="C45" s="146"/>
      <c r="D45" s="146"/>
      <c r="E45" s="146"/>
      <c r="F45" s="146"/>
      <c r="G45" s="146"/>
      <c r="H45" s="146"/>
      <c r="I45" s="146"/>
      <c r="J45" s="146"/>
      <c r="K45" s="146"/>
      <c r="L45" s="146"/>
      <c r="M45" s="147"/>
      <c r="N45" s="32"/>
    </row>
    <row r="46" spans="1:14" x14ac:dyDescent="0.25">
      <c r="A46" s="31"/>
      <c r="B46" s="35"/>
      <c r="C46" s="33"/>
      <c r="D46" s="33"/>
      <c r="E46" s="33"/>
      <c r="F46" s="33"/>
      <c r="G46" s="33"/>
      <c r="H46" s="33"/>
      <c r="I46" s="33"/>
      <c r="J46" s="33"/>
      <c r="K46" s="33"/>
      <c r="L46" s="33"/>
      <c r="M46" s="36"/>
      <c r="N46" s="32"/>
    </row>
    <row r="47" spans="1:14" ht="15" customHeight="1" x14ac:dyDescent="0.25">
      <c r="A47" s="31"/>
      <c r="B47" s="202" t="s">
        <v>108</v>
      </c>
      <c r="C47" s="203"/>
      <c r="D47" s="203"/>
      <c r="E47" s="203"/>
      <c r="F47" s="203"/>
      <c r="G47" s="24"/>
      <c r="H47" s="43"/>
      <c r="I47" s="43"/>
      <c r="J47" s="43"/>
      <c r="K47" s="43"/>
      <c r="L47" s="33"/>
      <c r="M47" s="36"/>
      <c r="N47" s="32"/>
    </row>
    <row r="48" spans="1:14" x14ac:dyDescent="0.25">
      <c r="A48" s="31"/>
      <c r="B48" s="200" t="str">
        <f>IF(G47="Yes","…by whom?","")</f>
        <v/>
      </c>
      <c r="C48" s="201"/>
      <c r="D48" s="201"/>
      <c r="E48" s="201"/>
      <c r="F48" s="162"/>
      <c r="G48" s="162"/>
      <c r="H48" s="162"/>
      <c r="I48" s="162"/>
      <c r="J48" s="162"/>
      <c r="K48" s="162"/>
      <c r="L48" s="162"/>
      <c r="M48" s="36"/>
      <c r="N48" s="32"/>
    </row>
    <row r="49" spans="1:14" x14ac:dyDescent="0.25">
      <c r="A49" s="31"/>
      <c r="B49" s="200" t="str">
        <f>IF(G47="Yes","What might it be?","")</f>
        <v/>
      </c>
      <c r="C49" s="201"/>
      <c r="D49" s="201"/>
      <c r="E49" s="201"/>
      <c r="F49" s="162"/>
      <c r="G49" s="162"/>
      <c r="H49" s="162"/>
      <c r="I49" s="162"/>
      <c r="J49" s="162"/>
      <c r="K49" s="162"/>
      <c r="L49" s="162"/>
      <c r="M49" s="36"/>
      <c r="N49" s="32"/>
    </row>
    <row r="50" spans="1:14" x14ac:dyDescent="0.25">
      <c r="A50" s="31"/>
      <c r="B50" s="35"/>
      <c r="C50" s="33"/>
      <c r="D50" s="33"/>
      <c r="E50" s="33"/>
      <c r="F50" s="33"/>
      <c r="G50" s="33"/>
      <c r="H50" s="33"/>
      <c r="I50" s="33"/>
      <c r="J50" s="33"/>
      <c r="K50" s="33"/>
      <c r="L50" s="33"/>
      <c r="M50" s="36"/>
      <c r="N50" s="32"/>
    </row>
    <row r="51" spans="1:14" ht="15" customHeight="1" x14ac:dyDescent="0.25">
      <c r="A51" s="31"/>
      <c r="B51" s="202" t="s">
        <v>179</v>
      </c>
      <c r="C51" s="203"/>
      <c r="D51" s="203"/>
      <c r="E51" s="203"/>
      <c r="F51" s="203"/>
      <c r="G51" s="203"/>
      <c r="H51" s="24"/>
      <c r="I51" s="43"/>
      <c r="J51" s="43"/>
      <c r="K51" s="43"/>
      <c r="L51" s="33"/>
      <c r="M51" s="36"/>
      <c r="N51" s="32"/>
    </row>
    <row r="52" spans="1:14" x14ac:dyDescent="0.25">
      <c r="A52" s="31"/>
      <c r="B52" s="219" t="str">
        <f>IF(H51="Yes","Please provide contract ID(s)# or attach a copy of the agreement(s).  (drop down)","")</f>
        <v/>
      </c>
      <c r="C52" s="220"/>
      <c r="D52" s="220"/>
      <c r="E52" s="220"/>
      <c r="F52" s="220"/>
      <c r="G52" s="220"/>
      <c r="H52" s="220"/>
      <c r="I52" s="220"/>
      <c r="J52" s="160"/>
      <c r="K52" s="160"/>
      <c r="L52" s="160"/>
      <c r="M52" s="36"/>
      <c r="N52" s="32"/>
    </row>
    <row r="53" spans="1:14" x14ac:dyDescent="0.25">
      <c r="A53" s="31"/>
      <c r="B53" s="35" t="str">
        <f>IF(J52="Can Provide contract ID(s)#","ID(s)#:","")</f>
        <v/>
      </c>
      <c r="C53" s="293"/>
      <c r="D53" s="293"/>
      <c r="E53" s="293"/>
      <c r="F53" s="293"/>
      <c r="G53" s="293"/>
      <c r="H53" s="293"/>
      <c r="I53" s="293"/>
      <c r="J53" s="293"/>
      <c r="K53" s="293"/>
      <c r="L53" s="293"/>
      <c r="M53" s="36"/>
      <c r="N53" s="32"/>
    </row>
    <row r="54" spans="1:14" x14ac:dyDescent="0.25">
      <c r="A54" s="31"/>
      <c r="B54" s="35"/>
      <c r="C54" s="33"/>
      <c r="D54" s="33"/>
      <c r="E54" s="33"/>
      <c r="F54" s="33"/>
      <c r="G54" s="33"/>
      <c r="H54" s="33"/>
      <c r="I54" s="33"/>
      <c r="J54" s="33"/>
      <c r="K54" s="33"/>
      <c r="L54" s="33"/>
      <c r="M54" s="36"/>
      <c r="N54" s="32"/>
    </row>
    <row r="55" spans="1:14" x14ac:dyDescent="0.25">
      <c r="A55" s="31"/>
      <c r="B55" s="35"/>
      <c r="C55" s="197" t="s">
        <v>95</v>
      </c>
      <c r="D55" s="197"/>
      <c r="E55" s="197"/>
      <c r="F55" s="197"/>
      <c r="G55" s="197"/>
      <c r="H55" s="24"/>
      <c r="I55" s="33"/>
      <c r="J55" s="33"/>
      <c r="K55" s="33"/>
      <c r="L55" s="33"/>
      <c r="M55" s="36"/>
      <c r="N55" s="32"/>
    </row>
    <row r="56" spans="1:14" x14ac:dyDescent="0.25">
      <c r="A56" s="31"/>
      <c r="B56" s="215" t="str">
        <f>IF(H55="Yes","Will it form part of their thesis work? ","")</f>
        <v/>
      </c>
      <c r="C56" s="197"/>
      <c r="D56" s="197"/>
      <c r="E56" s="197"/>
      <c r="F56" s="24"/>
      <c r="G56" s="241" t="str">
        <f>IF(F56="yes","UofT guidelines require reduced publication delays for student thesis work.  There may be questions about insurance coverage for non-employee students.","")</f>
        <v/>
      </c>
      <c r="H56" s="241"/>
      <c r="I56" s="241"/>
      <c r="J56" s="241"/>
      <c r="K56" s="241"/>
      <c r="L56" s="241"/>
      <c r="M56" s="242"/>
      <c r="N56" s="32"/>
    </row>
    <row r="57" spans="1:14" x14ac:dyDescent="0.25">
      <c r="A57" s="31"/>
      <c r="B57" s="35"/>
      <c r="C57" s="33"/>
      <c r="D57" s="33"/>
      <c r="E57" s="33"/>
      <c r="F57" s="33"/>
      <c r="G57" s="241"/>
      <c r="H57" s="241"/>
      <c r="I57" s="241"/>
      <c r="J57" s="241"/>
      <c r="K57" s="241"/>
      <c r="L57" s="241"/>
      <c r="M57" s="242"/>
      <c r="N57" s="32"/>
    </row>
    <row r="58" spans="1:14" x14ac:dyDescent="0.25">
      <c r="A58" s="31"/>
      <c r="B58" s="35"/>
      <c r="C58" s="33"/>
      <c r="D58" s="33"/>
      <c r="E58" s="33"/>
      <c r="F58" s="33"/>
      <c r="G58" s="33"/>
      <c r="H58" s="33"/>
      <c r="I58" s="33"/>
      <c r="J58" s="33"/>
      <c r="K58" s="33"/>
      <c r="L58" s="33"/>
      <c r="M58" s="36"/>
      <c r="N58" s="32"/>
    </row>
    <row r="59" spans="1:14" x14ac:dyDescent="0.25">
      <c r="A59" s="31"/>
      <c r="B59" s="35" t="s">
        <v>235</v>
      </c>
      <c r="C59" s="33"/>
      <c r="D59" s="33"/>
      <c r="E59" s="33"/>
      <c r="F59" s="33"/>
      <c r="G59" s="33"/>
      <c r="H59" s="33"/>
      <c r="I59" s="33"/>
      <c r="J59" s="21"/>
      <c r="K59" s="216" t="str">
        <f>IF(J59="No","Please discuss with your Department Head","")</f>
        <v/>
      </c>
      <c r="L59" s="216"/>
      <c r="M59" s="277"/>
      <c r="N59" s="32"/>
    </row>
    <row r="60" spans="1:14" x14ac:dyDescent="0.25">
      <c r="A60" s="31"/>
      <c r="B60" s="35"/>
      <c r="C60" s="33"/>
      <c r="D60" s="33"/>
      <c r="E60" s="33"/>
      <c r="F60" s="33"/>
      <c r="G60" s="33"/>
      <c r="H60" s="33"/>
      <c r="I60" s="33"/>
      <c r="J60" s="33"/>
      <c r="K60" s="216"/>
      <c r="L60" s="216"/>
      <c r="M60" s="277"/>
      <c r="N60" s="32"/>
    </row>
    <row r="61" spans="1:14" x14ac:dyDescent="0.25">
      <c r="A61" s="31"/>
      <c r="B61" s="35"/>
      <c r="C61" s="33"/>
      <c r="D61" s="33"/>
      <c r="E61" s="33"/>
      <c r="F61" s="33"/>
      <c r="G61" s="33"/>
      <c r="H61" s="33"/>
      <c r="I61" s="33"/>
      <c r="J61" s="33"/>
      <c r="K61" s="33"/>
      <c r="L61" s="33"/>
      <c r="M61" s="36"/>
      <c r="N61" s="32"/>
    </row>
    <row r="62" spans="1:14" x14ac:dyDescent="0.25">
      <c r="A62" s="31"/>
      <c r="B62" s="194" t="s">
        <v>236</v>
      </c>
      <c r="C62" s="195"/>
      <c r="D62" s="195"/>
      <c r="E62" s="195"/>
      <c r="F62" s="195"/>
      <c r="G62" s="195"/>
      <c r="H62" s="195"/>
      <c r="I62" s="195"/>
      <c r="J62" s="195"/>
      <c r="K62" s="195"/>
      <c r="L62" s="195"/>
      <c r="M62" s="196"/>
      <c r="N62" s="32"/>
    </row>
    <row r="63" spans="1:14" x14ac:dyDescent="0.25">
      <c r="A63" s="31"/>
      <c r="B63" s="35"/>
      <c r="C63" s="33"/>
      <c r="D63" s="33"/>
      <c r="E63" s="33"/>
      <c r="F63" s="33"/>
      <c r="G63" s="33"/>
      <c r="H63" s="33"/>
      <c r="I63" s="33"/>
      <c r="J63" s="33"/>
      <c r="K63" s="33"/>
      <c r="L63" s="33"/>
      <c r="M63" s="36"/>
      <c r="N63" s="32"/>
    </row>
    <row r="64" spans="1:14" x14ac:dyDescent="0.25">
      <c r="A64" s="31"/>
      <c r="B64" s="20" t="s">
        <v>275</v>
      </c>
      <c r="C64" s="33"/>
      <c r="D64" s="33"/>
      <c r="E64" s="33"/>
      <c r="F64" s="33"/>
      <c r="G64" s="33"/>
      <c r="H64" s="33"/>
      <c r="I64" s="33"/>
      <c r="J64" s="33"/>
      <c r="K64" s="33"/>
      <c r="L64" s="33"/>
      <c r="M64" s="36"/>
      <c r="N64" s="32"/>
    </row>
    <row r="65" spans="1:14" ht="32.25" customHeight="1" x14ac:dyDescent="0.25">
      <c r="A65" s="31"/>
      <c r="B65" s="219" t="s">
        <v>283</v>
      </c>
      <c r="C65" s="220"/>
      <c r="D65" s="220"/>
      <c r="E65" s="220"/>
      <c r="F65" s="220"/>
      <c r="G65" s="220"/>
      <c r="H65" s="220"/>
      <c r="I65" s="220"/>
      <c r="J65" s="220"/>
      <c r="K65" s="24"/>
      <c r="L65" s="33"/>
      <c r="M65" s="36"/>
      <c r="N65" s="32"/>
    </row>
    <row r="66" spans="1:14" x14ac:dyDescent="0.25">
      <c r="A66" s="31"/>
      <c r="B66" s="243" t="str">
        <f>IF(K65="yes","Please explains how human participants are involved:","")</f>
        <v/>
      </c>
      <c r="C66" s="244"/>
      <c r="D66" s="244"/>
      <c r="E66" s="244"/>
      <c r="F66" s="244"/>
      <c r="G66" s="33"/>
      <c r="H66" s="33"/>
      <c r="I66" s="33"/>
      <c r="J66" s="33"/>
      <c r="K66" s="33"/>
      <c r="L66" s="33"/>
      <c r="M66" s="36"/>
      <c r="N66" s="32"/>
    </row>
    <row r="67" spans="1:14" x14ac:dyDescent="0.25">
      <c r="A67" s="31"/>
      <c r="B67" s="294"/>
      <c r="C67" s="295"/>
      <c r="D67" s="295"/>
      <c r="E67" s="295"/>
      <c r="F67" s="295"/>
      <c r="G67" s="295"/>
      <c r="H67" s="295"/>
      <c r="I67" s="295"/>
      <c r="J67" s="295"/>
      <c r="K67" s="295"/>
      <c r="L67" s="295"/>
      <c r="M67" s="296"/>
      <c r="N67" s="32"/>
    </row>
    <row r="68" spans="1:14" x14ac:dyDescent="0.25">
      <c r="A68" s="31"/>
      <c r="B68" s="35"/>
      <c r="C68" s="33"/>
      <c r="D68" s="33"/>
      <c r="E68" s="33"/>
      <c r="F68" s="33"/>
      <c r="G68" s="33"/>
      <c r="H68" s="33"/>
      <c r="I68" s="33"/>
      <c r="J68" s="33"/>
      <c r="K68" s="33"/>
      <c r="L68" s="33"/>
      <c r="M68" s="36"/>
      <c r="N68" s="32"/>
    </row>
    <row r="69" spans="1:14" ht="29.25" customHeight="1" x14ac:dyDescent="0.25">
      <c r="A69" s="31"/>
      <c r="B69" s="272" t="s">
        <v>238</v>
      </c>
      <c r="C69" s="273"/>
      <c r="D69" s="273"/>
      <c r="E69" s="273"/>
      <c r="F69" s="273"/>
      <c r="G69" s="24"/>
      <c r="H69" s="297" t="s">
        <v>180</v>
      </c>
      <c r="I69" s="297"/>
      <c r="J69" s="297"/>
      <c r="K69" s="297"/>
      <c r="L69" s="297"/>
      <c r="M69" s="298"/>
      <c r="N69" s="32"/>
    </row>
    <row r="70" spans="1:14" x14ac:dyDescent="0.25">
      <c r="A70" s="31"/>
      <c r="B70" s="153" t="str">
        <f>IF(G69="No","Please provide REB  file number:","")</f>
        <v/>
      </c>
      <c r="C70" s="154"/>
      <c r="D70" s="154"/>
      <c r="E70" s="154"/>
      <c r="F70" s="299"/>
      <c r="G70" s="299"/>
      <c r="H70" s="299"/>
      <c r="I70" s="299"/>
      <c r="J70" s="299"/>
      <c r="K70" s="299"/>
      <c r="L70" s="33"/>
      <c r="M70" s="36"/>
      <c r="N70" s="32"/>
    </row>
    <row r="71" spans="1:14" x14ac:dyDescent="0.25">
      <c r="A71" s="31"/>
      <c r="B71" s="200" t="str">
        <f>IF(G69="Yes","When will the protocol be submitted to the REB?","")</f>
        <v/>
      </c>
      <c r="C71" s="201"/>
      <c r="D71" s="201"/>
      <c r="E71" s="201"/>
      <c r="F71" s="201"/>
      <c r="G71" s="183"/>
      <c r="H71" s="183"/>
      <c r="I71" s="183"/>
      <c r="J71" s="183"/>
      <c r="K71" s="183"/>
      <c r="L71" s="9"/>
      <c r="M71" s="10"/>
      <c r="N71" s="32"/>
    </row>
    <row r="72" spans="1:14" x14ac:dyDescent="0.25">
      <c r="A72" s="31"/>
      <c r="B72" s="35"/>
      <c r="C72" s="33"/>
      <c r="D72" s="154" t="str">
        <f>IF(G69="Yes","For which review date?","")</f>
        <v/>
      </c>
      <c r="E72" s="154"/>
      <c r="F72" s="154"/>
      <c r="G72" s="183"/>
      <c r="H72" s="183"/>
      <c r="I72" s="183"/>
      <c r="J72" s="183"/>
      <c r="K72" s="183"/>
      <c r="L72" s="33"/>
      <c r="M72" s="36"/>
      <c r="N72" s="32"/>
    </row>
    <row r="73" spans="1:14" x14ac:dyDescent="0.25">
      <c r="A73" s="31"/>
      <c r="B73" s="35"/>
      <c r="C73" s="33"/>
      <c r="D73" s="33"/>
      <c r="E73" s="33"/>
      <c r="F73" s="33"/>
      <c r="G73" s="33"/>
      <c r="H73" s="33"/>
      <c r="I73" s="33"/>
      <c r="J73" s="33"/>
      <c r="K73" s="33"/>
      <c r="L73" s="33"/>
      <c r="M73" s="36"/>
      <c r="N73" s="32"/>
    </row>
    <row r="74" spans="1:14" x14ac:dyDescent="0.25">
      <c r="A74" s="31"/>
      <c r="B74" s="8" t="s">
        <v>96</v>
      </c>
      <c r="C74" s="33"/>
      <c r="D74" s="33"/>
      <c r="E74" s="33"/>
      <c r="F74" s="33"/>
      <c r="G74" s="33"/>
      <c r="H74" s="33"/>
      <c r="I74" s="33"/>
      <c r="J74" s="33"/>
      <c r="K74" s="33"/>
      <c r="L74" s="33"/>
      <c r="M74" s="36"/>
      <c r="N74" s="32"/>
    </row>
    <row r="75" spans="1:14" x14ac:dyDescent="0.25">
      <c r="A75" s="31"/>
      <c r="B75" s="35" t="s">
        <v>237</v>
      </c>
      <c r="C75" s="33"/>
      <c r="D75" s="33"/>
      <c r="E75" s="33"/>
      <c r="F75" s="15"/>
      <c r="G75" s="33"/>
      <c r="H75" s="33"/>
      <c r="I75" s="33"/>
      <c r="J75" s="33"/>
      <c r="K75" s="33"/>
      <c r="L75" s="33"/>
      <c r="M75" s="36"/>
      <c r="N75" s="32"/>
    </row>
    <row r="76" spans="1:14" x14ac:dyDescent="0.25">
      <c r="A76" s="31"/>
      <c r="B76" s="37" t="str">
        <f>IF(F75="Yes","Location:","")</f>
        <v/>
      </c>
      <c r="C76" s="17"/>
      <c r="D76" s="199" t="str">
        <f>IF(C76="Other","Please specify:","")</f>
        <v/>
      </c>
      <c r="E76" s="199"/>
      <c r="F76" s="162"/>
      <c r="G76" s="162"/>
      <c r="H76" s="162"/>
      <c r="I76" s="162"/>
      <c r="J76" s="162"/>
      <c r="K76" s="162"/>
      <c r="L76" s="162"/>
      <c r="M76" s="163"/>
      <c r="N76" s="32"/>
    </row>
    <row r="77" spans="1:14" x14ac:dyDescent="0.25">
      <c r="A77" s="31"/>
      <c r="B77" s="153" t="str">
        <f>IF(C76="Unity","Do you have designated animal space for this study at Unity Health Toronto?","")</f>
        <v/>
      </c>
      <c r="C77" s="154"/>
      <c r="D77" s="154"/>
      <c r="E77" s="154"/>
      <c r="F77" s="154"/>
      <c r="G77" s="154"/>
      <c r="H77" s="154"/>
      <c r="I77" s="154"/>
      <c r="J77" s="17"/>
      <c r="K77" s="44"/>
      <c r="L77" s="33"/>
      <c r="M77" s="36"/>
      <c r="N77" s="32"/>
    </row>
    <row r="78" spans="1:14" x14ac:dyDescent="0.25">
      <c r="A78" s="31"/>
      <c r="B78" s="35"/>
      <c r="C78" s="33"/>
      <c r="D78" s="33"/>
      <c r="E78" s="33"/>
      <c r="F78" s="33"/>
      <c r="G78" s="33"/>
      <c r="H78" s="33"/>
      <c r="I78" s="33"/>
      <c r="J78" s="33"/>
      <c r="K78" s="33"/>
      <c r="L78" s="33"/>
      <c r="M78" s="36"/>
      <c r="N78" s="32"/>
    </row>
    <row r="79" spans="1:14" ht="33" customHeight="1" x14ac:dyDescent="0.25">
      <c r="A79" s="31"/>
      <c r="B79" s="272" t="str">
        <f>IF(F75="No", "","Will this study require a new ACC approval? ")</f>
        <v xml:space="preserve">Will this study require a new ACC approval? </v>
      </c>
      <c r="C79" s="273"/>
      <c r="D79" s="273"/>
      <c r="E79" s="273"/>
      <c r="F79" s="273"/>
      <c r="G79" s="89"/>
      <c r="H79" s="278" t="str">
        <f>IF(F75="No","","(If in doubt, please check with the ACC Office before you answer this question.)")</f>
        <v>(If in doubt, please check with the ACC Office before you answer this question.)</v>
      </c>
      <c r="I79" s="278"/>
      <c r="J79" s="278"/>
      <c r="K79" s="278"/>
      <c r="L79" s="278"/>
      <c r="M79" s="279"/>
      <c r="N79" s="32"/>
    </row>
    <row r="80" spans="1:14" x14ac:dyDescent="0.25">
      <c r="A80" s="31"/>
      <c r="B80" s="153" t="str">
        <f>IF(G79="No","Please provide ACC file number:","")</f>
        <v/>
      </c>
      <c r="C80" s="154"/>
      <c r="D80" s="154"/>
      <c r="E80" s="154"/>
      <c r="F80" s="180"/>
      <c r="G80" s="180"/>
      <c r="H80" s="180"/>
      <c r="I80" s="180"/>
      <c r="J80" s="180"/>
      <c r="K80" s="180"/>
      <c r="L80" s="33"/>
      <c r="M80" s="36"/>
      <c r="N80" s="32"/>
    </row>
    <row r="81" spans="1:14" x14ac:dyDescent="0.25">
      <c r="A81" s="31"/>
      <c r="B81" s="200" t="str">
        <f>IF(G79="Yes","When will the protocol be submitted to the ACC?","")</f>
        <v/>
      </c>
      <c r="C81" s="201"/>
      <c r="D81" s="201"/>
      <c r="E81" s="201"/>
      <c r="F81" s="201"/>
      <c r="G81" s="160"/>
      <c r="H81" s="160"/>
      <c r="I81" s="160"/>
      <c r="J81" s="160"/>
      <c r="K81" s="160"/>
      <c r="L81" s="9"/>
      <c r="M81" s="10"/>
      <c r="N81" s="32"/>
    </row>
    <row r="82" spans="1:14" x14ac:dyDescent="0.25">
      <c r="A82" s="31"/>
      <c r="B82" s="35"/>
      <c r="C82" s="33"/>
      <c r="D82" s="154" t="str">
        <f>IF(G79="Yes","For which review date?","")</f>
        <v/>
      </c>
      <c r="E82" s="154"/>
      <c r="F82" s="154"/>
      <c r="G82" s="160"/>
      <c r="H82" s="160"/>
      <c r="I82" s="160"/>
      <c r="J82" s="160"/>
      <c r="K82" s="160"/>
      <c r="L82" s="33"/>
      <c r="M82" s="36"/>
      <c r="N82" s="32"/>
    </row>
    <row r="83" spans="1:14" x14ac:dyDescent="0.25">
      <c r="A83" s="31"/>
      <c r="B83" s="20" t="s">
        <v>252</v>
      </c>
      <c r="C83" s="33"/>
      <c r="D83" s="33"/>
      <c r="E83" s="33"/>
      <c r="F83" s="33"/>
      <c r="G83" s="33"/>
      <c r="H83" s="33"/>
      <c r="I83" s="33"/>
      <c r="J83" s="33"/>
      <c r="K83" s="33"/>
      <c r="L83" s="33"/>
      <c r="M83" s="36"/>
      <c r="N83" s="32"/>
    </row>
    <row r="84" spans="1:14" x14ac:dyDescent="0.25">
      <c r="A84" s="31"/>
      <c r="B84" s="198" t="s">
        <v>68</v>
      </c>
      <c r="C84" s="199"/>
      <c r="D84" s="199"/>
      <c r="E84" s="199"/>
      <c r="F84" s="199"/>
      <c r="G84" s="199"/>
      <c r="H84" s="199"/>
      <c r="I84" s="15"/>
      <c r="J84" s="33"/>
      <c r="K84" s="33"/>
      <c r="L84" s="33"/>
      <c r="M84" s="36"/>
      <c r="N84" s="32"/>
    </row>
    <row r="85" spans="1:14" x14ac:dyDescent="0.25">
      <c r="A85" s="31"/>
      <c r="B85" s="35"/>
      <c r="C85" s="33"/>
      <c r="D85" s="33"/>
      <c r="E85" s="199" t="s">
        <v>69</v>
      </c>
      <c r="F85" s="199"/>
      <c r="G85" s="199"/>
      <c r="H85" s="199"/>
      <c r="I85" s="15"/>
      <c r="J85" s="33"/>
      <c r="K85" s="33"/>
      <c r="L85" s="33"/>
      <c r="M85" s="36"/>
      <c r="N85" s="32"/>
    </row>
    <row r="86" spans="1:14" x14ac:dyDescent="0.25">
      <c r="A86" s="31"/>
      <c r="B86" s="215" t="s">
        <v>162</v>
      </c>
      <c r="C86" s="197"/>
      <c r="D86" s="197"/>
      <c r="E86" s="197"/>
      <c r="F86" s="197"/>
      <c r="G86" s="197"/>
      <c r="H86" s="15"/>
      <c r="I86" s="300" t="str">
        <f>IF(H86="Yes","Please contact the Research Biosafety Committee.","")</f>
        <v/>
      </c>
      <c r="J86" s="300"/>
      <c r="K86" s="300"/>
      <c r="L86" s="300"/>
      <c r="M86" s="301"/>
      <c r="N86" s="32"/>
    </row>
    <row r="87" spans="1:14" x14ac:dyDescent="0.25">
      <c r="A87" s="31"/>
      <c r="B87" s="35"/>
      <c r="C87" s="33"/>
      <c r="D87" s="33"/>
      <c r="E87" s="33"/>
      <c r="F87" s="33"/>
      <c r="G87" s="33"/>
      <c r="H87" s="33"/>
      <c r="I87" s="33"/>
      <c r="J87" s="33"/>
      <c r="K87" s="33"/>
      <c r="L87" s="33"/>
      <c r="M87" s="36"/>
      <c r="N87" s="32"/>
    </row>
    <row r="88" spans="1:14" x14ac:dyDescent="0.25">
      <c r="A88" s="31"/>
      <c r="B88" s="194" t="s">
        <v>109</v>
      </c>
      <c r="C88" s="195"/>
      <c r="D88" s="195"/>
      <c r="E88" s="195"/>
      <c r="F88" s="195"/>
      <c r="G88" s="195"/>
      <c r="H88" s="195"/>
      <c r="I88" s="195"/>
      <c r="J88" s="195"/>
      <c r="K88" s="195"/>
      <c r="L88" s="195"/>
      <c r="M88" s="196"/>
      <c r="N88" s="32"/>
    </row>
    <row r="89" spans="1:14" x14ac:dyDescent="0.25">
      <c r="A89" s="31"/>
      <c r="B89" s="35"/>
      <c r="C89" s="33"/>
      <c r="D89" s="33"/>
      <c r="E89" s="33"/>
      <c r="F89" s="33"/>
      <c r="G89" s="33"/>
      <c r="H89" s="33"/>
      <c r="I89" s="33"/>
      <c r="J89" s="33"/>
      <c r="K89" s="33"/>
      <c r="L89" s="33"/>
      <c r="M89" s="36"/>
      <c r="N89" s="32"/>
    </row>
    <row r="90" spans="1:14" x14ac:dyDescent="0.25">
      <c r="A90" s="31"/>
      <c r="B90" s="215" t="s">
        <v>110</v>
      </c>
      <c r="C90" s="197"/>
      <c r="D90" s="197"/>
      <c r="E90" s="197"/>
      <c r="F90" s="21"/>
      <c r="G90" s="33"/>
      <c r="H90" s="33"/>
      <c r="I90" s="33"/>
      <c r="J90" s="33"/>
      <c r="K90" s="33"/>
      <c r="L90" s="33"/>
      <c r="M90" s="36"/>
      <c r="N90" s="32"/>
    </row>
    <row r="91" spans="1:14" x14ac:dyDescent="0.25">
      <c r="A91" s="31"/>
      <c r="B91" s="215" t="str">
        <f>IF(F90="Yes","Are you willing to provide an advance copy of the manuscript to the Provider for review?","")</f>
        <v/>
      </c>
      <c r="C91" s="197"/>
      <c r="D91" s="197"/>
      <c r="E91" s="197"/>
      <c r="F91" s="197"/>
      <c r="G91" s="197"/>
      <c r="H91" s="197"/>
      <c r="I91" s="197"/>
      <c r="J91" s="197"/>
      <c r="K91" s="24"/>
      <c r="L91" s="33"/>
      <c r="M91" s="36"/>
      <c r="N91" s="32"/>
    </row>
    <row r="92" spans="1:14" x14ac:dyDescent="0.25">
      <c r="A92" s="31"/>
      <c r="B92" s="35"/>
      <c r="C92" s="33"/>
      <c r="D92" s="33"/>
      <c r="E92" s="33"/>
      <c r="F92" s="33"/>
      <c r="G92" s="33"/>
      <c r="H92" s="33"/>
      <c r="I92" s="33"/>
      <c r="J92" s="33"/>
      <c r="K92" s="33"/>
      <c r="L92" s="33"/>
      <c r="M92" s="36"/>
      <c r="N92" s="32"/>
    </row>
    <row r="93" spans="1:14" ht="30" customHeight="1" x14ac:dyDescent="0.25">
      <c r="A93" s="31"/>
      <c r="B93" s="165" t="s">
        <v>76</v>
      </c>
      <c r="C93" s="166"/>
      <c r="D93" s="166"/>
      <c r="E93" s="166"/>
      <c r="F93" s="166"/>
      <c r="G93" s="166"/>
      <c r="H93" s="166"/>
      <c r="I93" s="166"/>
      <c r="J93" s="166"/>
      <c r="K93" s="166"/>
      <c r="L93" s="24"/>
      <c r="M93" s="36"/>
      <c r="N93" s="32"/>
    </row>
    <row r="94" spans="1:14" x14ac:dyDescent="0.25">
      <c r="A94" s="31"/>
      <c r="B94" s="35"/>
      <c r="C94" s="33"/>
      <c r="D94" s="33"/>
      <c r="E94" s="33"/>
      <c r="F94" s="33"/>
      <c r="G94" s="33"/>
      <c r="H94" s="33"/>
      <c r="I94" s="33"/>
      <c r="J94" s="33"/>
      <c r="K94" s="33"/>
      <c r="L94" s="33"/>
      <c r="M94" s="36"/>
      <c r="N94" s="32"/>
    </row>
    <row r="95" spans="1:14" x14ac:dyDescent="0.25">
      <c r="A95" s="31"/>
      <c r="B95" s="153" t="s">
        <v>111</v>
      </c>
      <c r="C95" s="154"/>
      <c r="D95" s="154"/>
      <c r="E95" s="154"/>
      <c r="F95" s="15"/>
      <c r="G95" s="33"/>
      <c r="H95" s="33"/>
      <c r="I95" s="33"/>
      <c r="J95" s="33"/>
      <c r="K95" s="33"/>
      <c r="L95" s="33"/>
      <c r="M95" s="36"/>
      <c r="N95" s="32"/>
    </row>
    <row r="96" spans="1:14" x14ac:dyDescent="0.25">
      <c r="A96" s="31"/>
      <c r="B96" s="302" t="str">
        <f>IF(F95="Yes","Approximately what would be this amount of material cost?","")</f>
        <v/>
      </c>
      <c r="C96" s="303"/>
      <c r="D96" s="303"/>
      <c r="E96" s="303"/>
      <c r="F96" s="303"/>
      <c r="G96" s="303"/>
      <c r="H96" s="304"/>
      <c r="I96" s="304"/>
      <c r="J96" s="304"/>
      <c r="K96" s="304"/>
      <c r="L96" s="304"/>
      <c r="M96" s="36"/>
      <c r="N96" s="32"/>
    </row>
    <row r="97" spans="1:20" x14ac:dyDescent="0.25">
      <c r="A97" s="31"/>
      <c r="B97" s="22"/>
      <c r="C97" s="23"/>
      <c r="D97" s="23"/>
      <c r="E97" s="23"/>
      <c r="F97" s="23"/>
      <c r="G97" s="23"/>
      <c r="H97" s="45"/>
      <c r="I97" s="45"/>
      <c r="J97" s="45"/>
      <c r="K97" s="45"/>
      <c r="L97" s="45"/>
      <c r="M97" s="36"/>
      <c r="N97" s="32"/>
    </row>
    <row r="98" spans="1:20" x14ac:dyDescent="0.25">
      <c r="A98" s="31"/>
      <c r="B98" s="194" t="s">
        <v>112</v>
      </c>
      <c r="C98" s="195"/>
      <c r="D98" s="195"/>
      <c r="E98" s="195"/>
      <c r="F98" s="195"/>
      <c r="G98" s="195"/>
      <c r="H98" s="195"/>
      <c r="I98" s="195"/>
      <c r="J98" s="195"/>
      <c r="K98" s="195"/>
      <c r="L98" s="195"/>
      <c r="M98" s="196"/>
      <c r="N98" s="32"/>
    </row>
    <row r="99" spans="1:20" x14ac:dyDescent="0.25">
      <c r="A99" s="31"/>
      <c r="B99" s="35"/>
      <c r="C99" s="33"/>
      <c r="D99" s="33"/>
      <c r="E99" s="33"/>
      <c r="F99" s="33"/>
      <c r="G99" s="33"/>
      <c r="H99" s="33"/>
      <c r="I99" s="33"/>
      <c r="J99" s="33"/>
      <c r="K99" s="33"/>
      <c r="L99" s="33"/>
      <c r="M99" s="36"/>
      <c r="N99" s="32"/>
    </row>
    <row r="100" spans="1:20" x14ac:dyDescent="0.25">
      <c r="A100" s="31"/>
      <c r="B100" s="215" t="s">
        <v>181</v>
      </c>
      <c r="C100" s="197"/>
      <c r="D100" s="197"/>
      <c r="E100" s="197"/>
      <c r="F100" s="197"/>
      <c r="G100" s="197"/>
      <c r="H100" s="197"/>
      <c r="I100" s="305"/>
      <c r="J100" s="305"/>
      <c r="K100" s="305"/>
      <c r="L100" s="305"/>
      <c r="M100" s="36"/>
      <c r="N100" s="32"/>
      <c r="Q100" s="46"/>
      <c r="R100" s="46"/>
      <c r="S100" s="46"/>
      <c r="T100" s="46"/>
    </row>
    <row r="101" spans="1:20" x14ac:dyDescent="0.25">
      <c r="A101" s="31"/>
      <c r="B101" s="35" t="s">
        <v>79</v>
      </c>
      <c r="C101" s="21"/>
      <c r="D101" s="197" t="str">
        <f>IF(C101="Other","Please specify currency:","")</f>
        <v/>
      </c>
      <c r="E101" s="197"/>
      <c r="F101" s="197"/>
      <c r="G101" s="160"/>
      <c r="H101" s="160"/>
      <c r="I101" s="160"/>
      <c r="J101" s="160"/>
      <c r="K101" s="160"/>
      <c r="L101" s="160"/>
      <c r="M101" s="36"/>
      <c r="N101" s="32"/>
    </row>
    <row r="102" spans="1:20" x14ac:dyDescent="0.25">
      <c r="A102" s="31"/>
      <c r="B102" s="35"/>
      <c r="C102" s="33"/>
      <c r="D102" s="33"/>
      <c r="E102" s="33"/>
      <c r="F102" s="33"/>
      <c r="G102" s="33"/>
      <c r="H102" s="33"/>
      <c r="I102" s="33"/>
      <c r="J102" s="33"/>
      <c r="K102" s="33"/>
      <c r="L102" s="33"/>
      <c r="M102" s="36"/>
      <c r="N102" s="32"/>
    </row>
    <row r="103" spans="1:20" x14ac:dyDescent="0.25">
      <c r="A103" s="31"/>
      <c r="B103" s="243" t="s">
        <v>113</v>
      </c>
      <c r="C103" s="244"/>
      <c r="D103" s="244"/>
      <c r="E103" s="244"/>
      <c r="F103" s="244"/>
      <c r="G103" s="244"/>
      <c r="H103" s="244"/>
      <c r="I103" s="21"/>
      <c r="J103" s="33"/>
      <c r="K103" s="33"/>
      <c r="L103" s="33"/>
      <c r="M103" s="36"/>
      <c r="N103" s="32"/>
    </row>
    <row r="104" spans="1:20" x14ac:dyDescent="0.25">
      <c r="A104" s="31"/>
      <c r="B104" s="153" t="str">
        <f>IF(I103="yes","please provide the funder’s name:","")</f>
        <v/>
      </c>
      <c r="C104" s="154"/>
      <c r="D104" s="154"/>
      <c r="E104" s="154"/>
      <c r="F104" s="162"/>
      <c r="G104" s="162"/>
      <c r="H104" s="162"/>
      <c r="I104" s="162"/>
      <c r="J104" s="162"/>
      <c r="K104" s="162"/>
      <c r="L104" s="162"/>
      <c r="M104" s="36"/>
      <c r="N104" s="32"/>
    </row>
    <row r="105" spans="1:20" x14ac:dyDescent="0.25">
      <c r="A105" s="31"/>
      <c r="B105" s="153" t="str">
        <f>IF(I103="yes","and the applicable contract ID# :","")</f>
        <v/>
      </c>
      <c r="C105" s="154"/>
      <c r="D105" s="154"/>
      <c r="E105" s="154"/>
      <c r="F105" s="162"/>
      <c r="G105" s="162"/>
      <c r="H105" s="162"/>
      <c r="I105" s="162"/>
      <c r="J105" s="162"/>
      <c r="K105" s="162"/>
      <c r="L105" s="162"/>
      <c r="M105" s="36"/>
      <c r="N105" s="32"/>
    </row>
    <row r="106" spans="1:20" ht="26.25" customHeight="1" x14ac:dyDescent="0.25">
      <c r="A106" s="31"/>
      <c r="B106" s="306" t="str">
        <f>IF(I103="yes","Note: We may need to check that the funding agreement does not conflict with intellectual property rights granted to the Provider","")</f>
        <v/>
      </c>
      <c r="C106" s="307"/>
      <c r="D106" s="307"/>
      <c r="E106" s="307"/>
      <c r="F106" s="307"/>
      <c r="G106" s="307"/>
      <c r="H106" s="307"/>
      <c r="I106" s="307"/>
      <c r="J106" s="307"/>
      <c r="K106" s="307"/>
      <c r="L106" s="307"/>
      <c r="M106" s="308"/>
      <c r="N106" s="32"/>
    </row>
    <row r="107" spans="1:20" x14ac:dyDescent="0.25">
      <c r="A107" s="31"/>
      <c r="B107" s="35"/>
      <c r="C107" s="33"/>
      <c r="D107" s="33"/>
      <c r="E107" s="33"/>
      <c r="F107" s="33"/>
      <c r="G107" s="33"/>
      <c r="H107" s="33"/>
      <c r="I107" s="33"/>
      <c r="J107" s="33"/>
      <c r="K107" s="33"/>
      <c r="L107" s="33"/>
      <c r="M107" s="36"/>
      <c r="N107" s="32"/>
    </row>
    <row r="108" spans="1:20" ht="15" customHeight="1" x14ac:dyDescent="0.25">
      <c r="A108" s="31"/>
      <c r="B108" s="236" t="str">
        <f>HYPERLINK("#Instructions_Checklist!a1", "Please click here to return to the checklist")</f>
        <v>Please click here to return to the checklist</v>
      </c>
      <c r="C108" s="203"/>
      <c r="D108" s="203"/>
      <c r="E108" s="203"/>
      <c r="F108" s="203"/>
      <c r="G108" s="203"/>
      <c r="H108" s="203"/>
      <c r="I108" s="203"/>
      <c r="J108" s="203"/>
      <c r="K108" s="203"/>
      <c r="L108" s="203"/>
      <c r="M108" s="237"/>
      <c r="N108" s="32"/>
    </row>
    <row r="109" spans="1:20" ht="15.75" thickBot="1" x14ac:dyDescent="0.3">
      <c r="A109" s="31"/>
      <c r="B109" s="47"/>
      <c r="C109" s="48"/>
      <c r="D109" s="48"/>
      <c r="E109" s="48"/>
      <c r="F109" s="48"/>
      <c r="G109" s="48"/>
      <c r="H109" s="48"/>
      <c r="I109" s="48"/>
      <c r="J109" s="48"/>
      <c r="K109" s="48"/>
      <c r="L109" s="48"/>
      <c r="M109" s="49"/>
      <c r="N109" s="32"/>
    </row>
    <row r="110" spans="1:20" ht="15.75" thickBot="1" x14ac:dyDescent="0.3">
      <c r="A110" s="50"/>
      <c r="B110" s="51"/>
      <c r="C110" s="51"/>
      <c r="D110" s="51"/>
      <c r="E110" s="51"/>
      <c r="F110" s="51"/>
      <c r="G110" s="51"/>
      <c r="H110" s="51"/>
      <c r="I110" s="51"/>
      <c r="J110" s="51"/>
      <c r="K110" s="51"/>
      <c r="L110" s="51"/>
      <c r="M110" s="51"/>
      <c r="N110" s="52"/>
    </row>
    <row r="111" spans="1:20" hidden="1" x14ac:dyDescent="0.25"/>
  </sheetData>
  <sheetProtection sheet="1" formatRows="0"/>
  <mergeCells count="93">
    <mergeCell ref="B106:M106"/>
    <mergeCell ref="B108:M108"/>
    <mergeCell ref="B103:H103"/>
    <mergeCell ref="B105:E105"/>
    <mergeCell ref="B104:E104"/>
    <mergeCell ref="F104:L104"/>
    <mergeCell ref="F105:L105"/>
    <mergeCell ref="B98:M98"/>
    <mergeCell ref="B100:H100"/>
    <mergeCell ref="I100:L100"/>
    <mergeCell ref="D101:F101"/>
    <mergeCell ref="G101:L101"/>
    <mergeCell ref="B93:K93"/>
    <mergeCell ref="B91:J91"/>
    <mergeCell ref="B95:E95"/>
    <mergeCell ref="B96:G96"/>
    <mergeCell ref="H96:L96"/>
    <mergeCell ref="B84:H84"/>
    <mergeCell ref="E85:H85"/>
    <mergeCell ref="B86:G86"/>
    <mergeCell ref="B88:M88"/>
    <mergeCell ref="B90:E90"/>
    <mergeCell ref="I86:M86"/>
    <mergeCell ref="B80:E80"/>
    <mergeCell ref="F80:K80"/>
    <mergeCell ref="B81:F81"/>
    <mergeCell ref="G81:K81"/>
    <mergeCell ref="D82:F82"/>
    <mergeCell ref="G82:K82"/>
    <mergeCell ref="D76:E76"/>
    <mergeCell ref="F76:M76"/>
    <mergeCell ref="B77:I77"/>
    <mergeCell ref="B79:F79"/>
    <mergeCell ref="H79:M79"/>
    <mergeCell ref="B70:E70"/>
    <mergeCell ref="F70:K70"/>
    <mergeCell ref="B71:F71"/>
    <mergeCell ref="G71:K71"/>
    <mergeCell ref="D72:F72"/>
    <mergeCell ref="G72:K72"/>
    <mergeCell ref="B65:J65"/>
    <mergeCell ref="B67:M67"/>
    <mergeCell ref="B66:F66"/>
    <mergeCell ref="B69:F69"/>
    <mergeCell ref="H69:M69"/>
    <mergeCell ref="C55:G55"/>
    <mergeCell ref="B56:E56"/>
    <mergeCell ref="G56:M57"/>
    <mergeCell ref="K59:M60"/>
    <mergeCell ref="B62:M62"/>
    <mergeCell ref="B52:I52"/>
    <mergeCell ref="J52:L52"/>
    <mergeCell ref="C53:L53"/>
    <mergeCell ref="B51:G51"/>
    <mergeCell ref="F49:L49"/>
    <mergeCell ref="B47:F47"/>
    <mergeCell ref="B48:E48"/>
    <mergeCell ref="F48:L48"/>
    <mergeCell ref="B49:E49"/>
    <mergeCell ref="B38:M38"/>
    <mergeCell ref="C41:M41"/>
    <mergeCell ref="B42:J42"/>
    <mergeCell ref="B44:M44"/>
    <mergeCell ref="B45:M45"/>
    <mergeCell ref="B36:H36"/>
    <mergeCell ref="B37:J37"/>
    <mergeCell ref="K29:M30"/>
    <mergeCell ref="F34:M34"/>
    <mergeCell ref="B34:E34"/>
    <mergeCell ref="C31:F31"/>
    <mergeCell ref="D33:F33"/>
    <mergeCell ref="B27:M27"/>
    <mergeCell ref="B29:I29"/>
    <mergeCell ref="C9:D9"/>
    <mergeCell ref="C10:I10"/>
    <mergeCell ref="B17:M17"/>
    <mergeCell ref="B18:H18"/>
    <mergeCell ref="J18:L18"/>
    <mergeCell ref="C11:K11"/>
    <mergeCell ref="C12:K12"/>
    <mergeCell ref="C13:K13"/>
    <mergeCell ref="C14:K14"/>
    <mergeCell ref="B19:K19"/>
    <mergeCell ref="B21:M21"/>
    <mergeCell ref="C23:G23"/>
    <mergeCell ref="I23:M23"/>
    <mergeCell ref="C24:G24"/>
    <mergeCell ref="I24:M24"/>
    <mergeCell ref="B2:M2"/>
    <mergeCell ref="B3:M3"/>
    <mergeCell ref="B6:M6"/>
    <mergeCell ref="B5:M5"/>
    <mergeCell ref="B7:M7"/>
  </mergeCells>
  <conditionalFormatting sqref="E9">
    <cfRule type="notContainsText" dxfId="254" priority="76" operator="notContains" text="*">
      <formula>ISERROR(SEARCH("*",E9))</formula>
    </cfRule>
  </conditionalFormatting>
  <conditionalFormatting sqref="L19">
    <cfRule type="expression" dxfId="253" priority="75">
      <formula>IF(AND($L$19="",$B$19="You answered yes to one of the above, has this information been disclosed in the REB application? (drop down)"),TRUE,FALSE)</formula>
    </cfRule>
  </conditionalFormatting>
  <conditionalFormatting sqref="I18">
    <cfRule type="notContainsText" dxfId="252" priority="74" operator="notContains" text="*">
      <formula>ISERROR(SEARCH("*",I18))</formula>
    </cfRule>
  </conditionalFormatting>
  <conditionalFormatting sqref="L11:L14">
    <cfRule type="expression" dxfId="251" priority="77">
      <formula>IF(AND($E$9="Yes",L11=""),TRUE,FALSE)</formula>
    </cfRule>
  </conditionalFormatting>
  <conditionalFormatting sqref="C23">
    <cfRule type="notContainsText" dxfId="250" priority="73" operator="notContains" text="*">
      <formula>ISERROR(SEARCH("*",C23))</formula>
    </cfRule>
  </conditionalFormatting>
  <conditionalFormatting sqref="I23">
    <cfRule type="notContainsText" dxfId="249" priority="68" operator="notContains" text="*">
      <formula>ISERROR(SEARCH("*",I23))</formula>
    </cfRule>
  </conditionalFormatting>
  <conditionalFormatting sqref="B27">
    <cfRule type="notContainsText" dxfId="248" priority="66" operator="notContains" text="*">
      <formula>ISERROR(SEARCH("*",B27))</formula>
    </cfRule>
  </conditionalFormatting>
  <conditionalFormatting sqref="I24">
    <cfRule type="notContainsText" dxfId="247" priority="67" operator="notContains" text="*">
      <formula>ISERROR(SEARCH("*",I24))</formula>
    </cfRule>
  </conditionalFormatting>
  <conditionalFormatting sqref="C24">
    <cfRule type="notContainsText" dxfId="246" priority="69" operator="notContains" text="*">
      <formula>ISERROR(SEARCH("*",C24))</formula>
    </cfRule>
  </conditionalFormatting>
  <conditionalFormatting sqref="J29">
    <cfRule type="notContainsText" dxfId="245" priority="65" operator="notContains" text="*">
      <formula>ISERROR(SEARCH("*",J29))</formula>
    </cfRule>
  </conditionalFormatting>
  <conditionalFormatting sqref="G31">
    <cfRule type="notContainsText" dxfId="244" priority="61" operator="notContains" text="*">
      <formula>ISERROR(SEARCH("*",G31))</formula>
    </cfRule>
  </conditionalFormatting>
  <conditionalFormatting sqref="G33">
    <cfRule type="notContainsText" dxfId="243" priority="60" operator="notContains" text="*">
      <formula>ISERROR(SEARCH("*",G33))</formula>
    </cfRule>
  </conditionalFormatting>
  <conditionalFormatting sqref="F34">
    <cfRule type="expression" dxfId="242" priority="171">
      <formula>IF(AND($G$33="Yes",$F$34=""),TRUE,FALSE)</formula>
    </cfRule>
  </conditionalFormatting>
  <conditionalFormatting sqref="I36">
    <cfRule type="notContainsText" dxfId="241" priority="58" operator="notContains" text="*">
      <formula>ISERROR(SEARCH("*",I36))</formula>
    </cfRule>
  </conditionalFormatting>
  <conditionalFormatting sqref="B38">
    <cfRule type="expression" dxfId="240" priority="57">
      <formula>IF(AND($I$36="Yes",$B$38=""),TRUE,FALSE)</formula>
    </cfRule>
  </conditionalFormatting>
  <conditionalFormatting sqref="F40">
    <cfRule type="notContainsText" dxfId="239" priority="56" operator="notContains" text="*">
      <formula>ISERROR(SEARCH("*",F40))</formula>
    </cfRule>
  </conditionalFormatting>
  <conditionalFormatting sqref="C41">
    <cfRule type="expression" dxfId="238" priority="55">
      <formula>IF(AND(F40="Yes",$C$41=""),TRUE,FALSE)</formula>
    </cfRule>
  </conditionalFormatting>
  <conditionalFormatting sqref="K42">
    <cfRule type="notContainsText" dxfId="237" priority="54" operator="notContains" text="*">
      <formula>ISERROR(SEARCH("*",K42))</formula>
    </cfRule>
  </conditionalFormatting>
  <conditionalFormatting sqref="B45">
    <cfRule type="notContainsText" dxfId="236" priority="53" operator="notContains" text="*">
      <formula>ISERROR(SEARCH("*",B45))</formula>
    </cfRule>
  </conditionalFormatting>
  <conditionalFormatting sqref="G47">
    <cfRule type="notContainsText" dxfId="235" priority="52" operator="notContains" text="*">
      <formula>ISERROR(SEARCH("*",G47))</formula>
    </cfRule>
  </conditionalFormatting>
  <conditionalFormatting sqref="F48">
    <cfRule type="expression" dxfId="234" priority="51">
      <formula>IF(AND($G$47="Yes",$F$48=""),TRUE,FALSE)</formula>
    </cfRule>
  </conditionalFormatting>
  <conditionalFormatting sqref="F49">
    <cfRule type="expression" dxfId="233" priority="49">
      <formula>IF(AND($G$47="Yes",$F$49=""),TRUE,FALSE)</formula>
    </cfRule>
  </conditionalFormatting>
  <conditionalFormatting sqref="H51">
    <cfRule type="notContainsText" dxfId="232" priority="48" operator="notContains" text="*">
      <formula>ISERROR(SEARCH("*",H51))</formula>
    </cfRule>
  </conditionalFormatting>
  <conditionalFormatting sqref="J52">
    <cfRule type="expression" dxfId="231" priority="47">
      <formula>IF(AND($H$51="Yes",$J$52=""),TRUE,FALSE)</formula>
    </cfRule>
  </conditionalFormatting>
  <conditionalFormatting sqref="C53">
    <cfRule type="expression" dxfId="230" priority="46">
      <formula>IF(AND($B$53="ID(s)#:",C53=""),TRUE,FALSE)</formula>
    </cfRule>
  </conditionalFormatting>
  <conditionalFormatting sqref="H55">
    <cfRule type="notContainsText" dxfId="229" priority="45" operator="notContains" text="*">
      <formula>ISERROR(SEARCH("*",H55))</formula>
    </cfRule>
  </conditionalFormatting>
  <conditionalFormatting sqref="J59">
    <cfRule type="notContainsText" dxfId="228" priority="43" operator="notContains" text="*">
      <formula>ISERROR(SEARCH("*",J59))</formula>
    </cfRule>
  </conditionalFormatting>
  <conditionalFormatting sqref="K65">
    <cfRule type="notContainsText" dxfId="227" priority="42" operator="notContains" text="*">
      <formula>ISERROR(SEARCH("*",K65))</formula>
    </cfRule>
  </conditionalFormatting>
  <conditionalFormatting sqref="F56">
    <cfRule type="expression" dxfId="226" priority="173">
      <formula>IF(AND($H$55="Yes",$F$56=""),TRUE,FALSE)</formula>
    </cfRule>
  </conditionalFormatting>
  <conditionalFormatting sqref="B67">
    <cfRule type="expression" dxfId="225" priority="41">
      <formula>IF(AND($K$65="Yes",$B$67=""),TRUE,FALSE)</formula>
    </cfRule>
  </conditionalFormatting>
  <conditionalFormatting sqref="G69">
    <cfRule type="notContainsText" dxfId="224" priority="39" operator="notContains" text="*">
      <formula>ISERROR(SEARCH("*",G69))</formula>
    </cfRule>
  </conditionalFormatting>
  <conditionalFormatting sqref="G71">
    <cfRule type="expression" dxfId="223" priority="38">
      <formula>IF(AND($G$69="Yes",G71=""),TRUE,FALSE)</formula>
    </cfRule>
  </conditionalFormatting>
  <conditionalFormatting sqref="F70">
    <cfRule type="expression" dxfId="222" priority="36">
      <formula>IF(AND(G69="No",F70=""),TRUE,FALSE)</formula>
    </cfRule>
  </conditionalFormatting>
  <conditionalFormatting sqref="G72">
    <cfRule type="expression" dxfId="221" priority="35">
      <formula>IF(AND($G$69="Yes",G72=""),TRUE,FALSE)</formula>
    </cfRule>
  </conditionalFormatting>
  <conditionalFormatting sqref="I84">
    <cfRule type="notContainsText" dxfId="220" priority="28" operator="notContains" text="*">
      <formula>ISERROR(SEARCH("*",I84))</formula>
    </cfRule>
  </conditionalFormatting>
  <conditionalFormatting sqref="I85">
    <cfRule type="notContainsText" dxfId="219" priority="27" operator="notContains" text="*">
      <formula>ISERROR(SEARCH("*",I85))</formula>
    </cfRule>
  </conditionalFormatting>
  <conditionalFormatting sqref="H86">
    <cfRule type="notContainsText" dxfId="218" priority="26" operator="notContains" text="*">
      <formula>ISERROR(SEARCH("*",H86))</formula>
    </cfRule>
  </conditionalFormatting>
  <conditionalFormatting sqref="F90">
    <cfRule type="notContainsText" dxfId="217" priority="22" operator="notContains" text="*">
      <formula>ISERROR(SEARCH("*",F90))</formula>
    </cfRule>
  </conditionalFormatting>
  <conditionalFormatting sqref="K91">
    <cfRule type="expression" dxfId="216" priority="21">
      <formula>IF(AND(F90="Yes",K91=""),TRUE,FALSE)</formula>
    </cfRule>
  </conditionalFormatting>
  <conditionalFormatting sqref="L93">
    <cfRule type="notContainsText" dxfId="215" priority="20" operator="notContains" text="*">
      <formula>ISERROR(SEARCH("*",L93))</formula>
    </cfRule>
  </conditionalFormatting>
  <conditionalFormatting sqref="F95">
    <cfRule type="notContainsText" dxfId="214" priority="19" operator="notContains" text="*">
      <formula>ISERROR(SEARCH("*",F95))</formula>
    </cfRule>
  </conditionalFormatting>
  <conditionalFormatting sqref="H96:H97">
    <cfRule type="expression" dxfId="213" priority="18">
      <formula>IF(AND(F95="Yes",H96=""),TRUE,FALSE)</formula>
    </cfRule>
  </conditionalFormatting>
  <conditionalFormatting sqref="I100">
    <cfRule type="notContainsText" dxfId="212" priority="15" operator="notContains" text="*">
      <formula>ISERROR(SEARCH("*",I100))</formula>
    </cfRule>
  </conditionalFormatting>
  <conditionalFormatting sqref="C101">
    <cfRule type="notContainsText" dxfId="211" priority="14" operator="notContains" text="*">
      <formula>ISERROR(SEARCH("*",C101))</formula>
    </cfRule>
  </conditionalFormatting>
  <conditionalFormatting sqref="G101">
    <cfRule type="expression" dxfId="210" priority="13">
      <formula>IF(AND(C101="Other",G101=""),TRUE,FALSE)</formula>
    </cfRule>
  </conditionalFormatting>
  <conditionalFormatting sqref="I103">
    <cfRule type="notContainsText" dxfId="209" priority="12" operator="notContains" text="*">
      <formula>ISERROR(SEARCH("*",I103))</formula>
    </cfRule>
  </conditionalFormatting>
  <conditionalFormatting sqref="F104">
    <cfRule type="expression" dxfId="208" priority="11">
      <formula>IF(AND($I$103="Yes",$F$104=""),TRUE,FALSE)</formula>
    </cfRule>
  </conditionalFormatting>
  <conditionalFormatting sqref="F105">
    <cfRule type="expression" dxfId="207" priority="10">
      <formula>IF(AND($I$103="Yes",$F$104=""),TRUE,FALSE)</formula>
    </cfRule>
  </conditionalFormatting>
  <conditionalFormatting sqref="F75">
    <cfRule type="notContainsText" dxfId="206" priority="8" operator="notContains" text="*">
      <formula>ISERROR(SEARCH("*",F75))</formula>
    </cfRule>
  </conditionalFormatting>
  <conditionalFormatting sqref="G79">
    <cfRule type="expression" dxfId="205" priority="1">
      <formula>IF($F$75="No",TRUE,FALSE)</formula>
    </cfRule>
    <cfRule type="notContainsText" dxfId="204" priority="7" operator="notContains" text="*">
      <formula>ISERROR(SEARCH("*",G79))</formula>
    </cfRule>
  </conditionalFormatting>
  <conditionalFormatting sqref="F76">
    <cfRule type="expression" dxfId="203" priority="9">
      <formula>IF(AND($C$76="Other",F76=""),TRUE,FALSE)</formula>
    </cfRule>
  </conditionalFormatting>
  <conditionalFormatting sqref="G81">
    <cfRule type="expression" dxfId="202" priority="6">
      <formula>IF(AND($G$79="Yes",G81=""),TRUE,FALSE)</formula>
    </cfRule>
  </conditionalFormatting>
  <conditionalFormatting sqref="G82">
    <cfRule type="expression" dxfId="201" priority="5">
      <formula>IF(AND($G$79="Yes",G82=""),TRUE,FALSE)</formula>
    </cfRule>
  </conditionalFormatting>
  <conditionalFormatting sqref="F80">
    <cfRule type="expression" dxfId="200" priority="4">
      <formula>IF(AND(G79="No",F80=""),TRUE,FALSE)</formula>
    </cfRule>
  </conditionalFormatting>
  <conditionalFormatting sqref="C76">
    <cfRule type="expression" dxfId="199" priority="3">
      <formula>IF(AND($F$75="Yes",$C$76=""),TRUE,FALSE)</formula>
    </cfRule>
  </conditionalFormatting>
  <conditionalFormatting sqref="J77">
    <cfRule type="expression" dxfId="198" priority="2">
      <formula>IF(AND($C$76="Unity",$J$77=""),TRUE,FALSE)</formula>
    </cfRule>
  </conditionalFormatting>
  <dataValidations count="8">
    <dataValidation type="list" allowBlank="1" showInputMessage="1" showErrorMessage="1" sqref="L11:L14">
      <formula1>"Yes"</formula1>
    </dataValidation>
    <dataValidation type="list" allowBlank="1" showInputMessage="1" showErrorMessage="1" sqref="E9 L19 I18 J29 G33 G31 I36 F40 K42 G47 H51 H55 F56 J59 K65 G69 K91 F95 H86 I84:I85 I103 F90 G79 J77 F75">
      <formula1>"Yes,No"</formula1>
    </dataValidation>
    <dataValidation type="list" allowBlank="1" showInputMessage="1" showErrorMessage="1" sqref="J52">
      <formula1>"Can Provide contract ID(s)#, Will Attach Copy"</formula1>
    </dataValidation>
    <dataValidation type="list" allowBlank="1" showInputMessage="1" showErrorMessage="1" sqref="C76">
      <formula1>"Unity,Other"</formula1>
    </dataValidation>
    <dataValidation type="list" allowBlank="1" showInputMessage="1" showErrorMessage="1" sqref="L93">
      <formula1>"I Confirm"</formula1>
    </dataValidation>
    <dataValidation type="decimal" allowBlank="1" showInputMessage="1" showErrorMessage="1" sqref="H97:L97">
      <formula1>0</formula1>
      <formula2>10000000</formula2>
    </dataValidation>
    <dataValidation type="decimal" allowBlank="1" showInputMessage="1" showErrorMessage="1" errorTitle="numbers and decimals only" error="0.00-10000000.00" sqref="H96:L96">
      <formula1>0</formula1>
      <formula2>10000000</formula2>
    </dataValidation>
    <dataValidation type="list" allowBlank="1" showInputMessage="1" showErrorMessage="1" sqref="C101">
      <formula1>"$CAN,$US,Other"</formula1>
    </dataValidation>
  </dataValidations>
  <hyperlinks>
    <hyperlink ref="B7:E7" r:id="rId1" display="Research Conflicts of Interest Policy."/>
  </hyperlinks>
  <pageMargins left="0.7" right="0.7" top="0.75" bottom="0.75" header="0.3" footer="0.3"/>
  <pageSetup scale="76"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7"/>
  <sheetViews>
    <sheetView showGridLines="0" zoomScaleNormal="100" workbookViewId="0"/>
  </sheetViews>
  <sheetFormatPr defaultColWidth="0" defaultRowHeight="15" zeroHeight="1" x14ac:dyDescent="0.25"/>
  <cols>
    <col min="1" max="1" width="3.28515625" style="34" customWidth="1"/>
    <col min="2" max="2" width="9.140625" style="34" customWidth="1"/>
    <col min="3" max="3" width="10.5703125" style="34" customWidth="1"/>
    <col min="4" max="7" width="9.140625" style="34" customWidth="1"/>
    <col min="8" max="8" width="10" style="34" customWidth="1"/>
    <col min="9" max="9" width="10.28515625" style="34" customWidth="1"/>
    <col min="10" max="10" width="10" style="34" customWidth="1"/>
    <col min="11" max="13" width="9.140625" style="34" customWidth="1"/>
    <col min="14" max="14" width="3.28515625" style="34" customWidth="1"/>
    <col min="15" max="16384" width="9.140625" style="34" hidden="1"/>
  </cols>
  <sheetData>
    <row r="1" spans="1:14" s="30" customFormat="1" ht="15.75" thickBot="1" x14ac:dyDescent="0.3">
      <c r="A1" s="27"/>
      <c r="B1" s="28"/>
      <c r="C1" s="28"/>
      <c r="D1" s="28"/>
      <c r="E1" s="28"/>
      <c r="F1" s="28"/>
      <c r="G1" s="28"/>
      <c r="H1" s="28"/>
      <c r="I1" s="28"/>
      <c r="J1" s="28"/>
      <c r="K1" s="28"/>
      <c r="L1" s="28"/>
      <c r="M1" s="28"/>
      <c r="N1" s="29"/>
    </row>
    <row r="2" spans="1:14" s="33" customFormat="1" ht="30.75" customHeight="1" x14ac:dyDescent="0.25">
      <c r="A2" s="31"/>
      <c r="B2" s="264" t="s">
        <v>114</v>
      </c>
      <c r="C2" s="131"/>
      <c r="D2" s="131"/>
      <c r="E2" s="131"/>
      <c r="F2" s="131"/>
      <c r="G2" s="131"/>
      <c r="H2" s="131"/>
      <c r="I2" s="131"/>
      <c r="J2" s="131"/>
      <c r="K2" s="131"/>
      <c r="L2" s="131"/>
      <c r="M2" s="132"/>
      <c r="N2" s="32"/>
    </row>
    <row r="3" spans="1:14" x14ac:dyDescent="0.25">
      <c r="A3" s="31"/>
      <c r="B3" s="215" t="s">
        <v>115</v>
      </c>
      <c r="C3" s="197"/>
      <c r="D3" s="197"/>
      <c r="E3" s="197"/>
      <c r="F3" s="197"/>
      <c r="G3" s="197"/>
      <c r="H3" s="197"/>
      <c r="I3" s="197"/>
      <c r="J3" s="197"/>
      <c r="K3" s="197"/>
      <c r="L3" s="197"/>
      <c r="M3" s="321"/>
      <c r="N3" s="32"/>
    </row>
    <row r="4" spans="1:14" x14ac:dyDescent="0.25">
      <c r="A4" s="31"/>
      <c r="B4" s="35"/>
      <c r="C4" s="33"/>
      <c r="D4" s="33"/>
      <c r="E4" s="33"/>
      <c r="F4" s="33"/>
      <c r="G4" s="33"/>
      <c r="H4" s="33"/>
      <c r="I4" s="33"/>
      <c r="J4" s="33"/>
      <c r="K4" s="33"/>
      <c r="L4" s="33"/>
      <c r="M4" s="36"/>
      <c r="N4" s="32"/>
    </row>
    <row r="5" spans="1:14" ht="15" customHeight="1" x14ac:dyDescent="0.25">
      <c r="A5" s="31"/>
      <c r="B5" s="194" t="s">
        <v>50</v>
      </c>
      <c r="C5" s="195"/>
      <c r="D5" s="195"/>
      <c r="E5" s="195"/>
      <c r="F5" s="195"/>
      <c r="G5" s="195"/>
      <c r="H5" s="195"/>
      <c r="I5" s="195"/>
      <c r="J5" s="195"/>
      <c r="K5" s="195"/>
      <c r="L5" s="195"/>
      <c r="M5" s="196"/>
      <c r="N5" s="32"/>
    </row>
    <row r="6" spans="1:14" ht="15" customHeight="1" x14ac:dyDescent="0.25">
      <c r="A6" s="31"/>
      <c r="B6" s="221" t="s">
        <v>51</v>
      </c>
      <c r="C6" s="222"/>
      <c r="D6" s="222"/>
      <c r="E6" s="222"/>
      <c r="F6" s="222"/>
      <c r="G6" s="222"/>
      <c r="H6" s="222"/>
      <c r="I6" s="222"/>
      <c r="J6" s="222"/>
      <c r="K6" s="222"/>
      <c r="L6" s="222"/>
      <c r="M6" s="223"/>
      <c r="N6" s="32"/>
    </row>
    <row r="7" spans="1:14" x14ac:dyDescent="0.25">
      <c r="A7" s="31"/>
      <c r="B7" s="266" t="s">
        <v>225</v>
      </c>
      <c r="C7" s="267"/>
      <c r="D7" s="267"/>
      <c r="E7" s="267"/>
      <c r="F7" s="267"/>
      <c r="G7" s="267"/>
      <c r="H7" s="267"/>
      <c r="I7" s="267"/>
      <c r="J7" s="267"/>
      <c r="K7" s="267"/>
      <c r="L7" s="267"/>
      <c r="M7" s="268"/>
      <c r="N7" s="32"/>
    </row>
    <row r="8" spans="1:14" x14ac:dyDescent="0.25">
      <c r="A8" s="31"/>
      <c r="B8" s="35"/>
      <c r="C8" s="33"/>
      <c r="D8" s="33"/>
      <c r="E8" s="33"/>
      <c r="F8" s="33"/>
      <c r="G8" s="33"/>
      <c r="H8" s="33"/>
      <c r="I8" s="33"/>
      <c r="J8" s="33"/>
      <c r="K8" s="33"/>
      <c r="L8" s="33"/>
      <c r="M8" s="36"/>
      <c r="N8" s="32"/>
    </row>
    <row r="9" spans="1:14" x14ac:dyDescent="0.25">
      <c r="A9" s="31"/>
      <c r="B9" s="35"/>
      <c r="C9" s="197" t="s">
        <v>253</v>
      </c>
      <c r="D9" s="197"/>
      <c r="E9" s="15"/>
      <c r="F9" s="33"/>
      <c r="G9" s="33"/>
      <c r="H9" s="33"/>
      <c r="I9" s="33"/>
      <c r="J9" s="33"/>
      <c r="K9" s="33"/>
      <c r="L9" s="33"/>
      <c r="M9" s="36"/>
      <c r="N9" s="32"/>
    </row>
    <row r="10" spans="1:14" ht="22.5" customHeight="1" x14ac:dyDescent="0.25">
      <c r="A10" s="31"/>
      <c r="B10" s="35"/>
      <c r="C10" s="159" t="str">
        <f>IF(E9="Yes","Please contact Marianna Betro at x45521 for details and select all that apply:","")</f>
        <v/>
      </c>
      <c r="D10" s="159"/>
      <c r="E10" s="159"/>
      <c r="F10" s="159"/>
      <c r="G10" s="159"/>
      <c r="H10" s="159"/>
      <c r="I10" s="159"/>
      <c r="J10" s="159"/>
      <c r="K10" s="33"/>
      <c r="L10" s="33"/>
      <c r="M10" s="36"/>
      <c r="N10" s="32"/>
    </row>
    <row r="11" spans="1:14" ht="54" customHeight="1" x14ac:dyDescent="0.25">
      <c r="A11" s="31"/>
      <c r="B11" s="35"/>
      <c r="C11" s="166" t="s">
        <v>54</v>
      </c>
      <c r="D11" s="166"/>
      <c r="E11" s="166"/>
      <c r="F11" s="166"/>
      <c r="G11" s="166"/>
      <c r="H11" s="166"/>
      <c r="I11" s="166"/>
      <c r="J11" s="166"/>
      <c r="K11" s="166"/>
      <c r="L11" s="24"/>
      <c r="M11" s="36"/>
      <c r="N11" s="32"/>
    </row>
    <row r="12" spans="1:14" ht="60" customHeight="1" x14ac:dyDescent="0.25">
      <c r="A12" s="31"/>
      <c r="B12" s="35"/>
      <c r="C12" s="166" t="s">
        <v>155</v>
      </c>
      <c r="D12" s="166"/>
      <c r="E12" s="166"/>
      <c r="F12" s="166"/>
      <c r="G12" s="166"/>
      <c r="H12" s="166"/>
      <c r="I12" s="166"/>
      <c r="J12" s="166"/>
      <c r="K12" s="166"/>
      <c r="L12" s="24"/>
      <c r="M12" s="36"/>
      <c r="N12" s="32"/>
    </row>
    <row r="13" spans="1:14" ht="42" customHeight="1" x14ac:dyDescent="0.25">
      <c r="A13" s="31"/>
      <c r="B13" s="35"/>
      <c r="C13" s="166" t="s">
        <v>55</v>
      </c>
      <c r="D13" s="166"/>
      <c r="E13" s="166"/>
      <c r="F13" s="166"/>
      <c r="G13" s="166"/>
      <c r="H13" s="166"/>
      <c r="I13" s="166"/>
      <c r="J13" s="166"/>
      <c r="K13" s="166"/>
      <c r="L13" s="24"/>
      <c r="M13" s="36"/>
      <c r="N13" s="32"/>
    </row>
    <row r="14" spans="1:14" ht="40.5" customHeight="1" x14ac:dyDescent="0.25">
      <c r="A14" s="31"/>
      <c r="B14" s="35"/>
      <c r="C14" s="166" t="s">
        <v>56</v>
      </c>
      <c r="D14" s="166"/>
      <c r="E14" s="166"/>
      <c r="F14" s="166"/>
      <c r="G14" s="166"/>
      <c r="H14" s="166"/>
      <c r="I14" s="166"/>
      <c r="J14" s="166"/>
      <c r="K14" s="166"/>
      <c r="L14" s="24"/>
      <c r="M14" s="36"/>
      <c r="N14" s="32"/>
    </row>
    <row r="15" spans="1:14" x14ac:dyDescent="0.25">
      <c r="A15" s="31"/>
      <c r="B15" s="35"/>
      <c r="C15" s="33"/>
      <c r="D15" s="33"/>
      <c r="E15" s="33"/>
      <c r="F15" s="33"/>
      <c r="G15" s="33"/>
      <c r="H15" s="33"/>
      <c r="I15" s="33"/>
      <c r="J15" s="33"/>
      <c r="K15" s="33"/>
      <c r="L15" s="33"/>
      <c r="M15" s="36"/>
      <c r="N15" s="32"/>
    </row>
    <row r="16" spans="1:14" ht="15" customHeight="1" x14ac:dyDescent="0.25">
      <c r="A16" s="31"/>
      <c r="B16" s="35"/>
      <c r="C16" s="33"/>
      <c r="D16" s="33"/>
      <c r="E16" s="33"/>
      <c r="F16" s="33"/>
      <c r="G16" s="33"/>
      <c r="H16" s="33"/>
      <c r="I16" s="33"/>
      <c r="J16" s="33"/>
      <c r="K16" s="33"/>
      <c r="L16" s="33"/>
      <c r="M16" s="36"/>
      <c r="N16" s="32"/>
    </row>
    <row r="17" spans="1:14" ht="32.25" customHeight="1" x14ac:dyDescent="0.25">
      <c r="A17" s="31"/>
      <c r="B17" s="148" t="s">
        <v>57</v>
      </c>
      <c r="C17" s="149"/>
      <c r="D17" s="149"/>
      <c r="E17" s="149"/>
      <c r="F17" s="149"/>
      <c r="G17" s="149"/>
      <c r="H17" s="149"/>
      <c r="I17" s="149"/>
      <c r="J17" s="149"/>
      <c r="K17" s="149"/>
      <c r="L17" s="149"/>
      <c r="M17" s="265"/>
      <c r="N17" s="32"/>
    </row>
    <row r="18" spans="1:14" ht="32.25" customHeight="1" x14ac:dyDescent="0.25">
      <c r="A18" s="31"/>
      <c r="B18" s="207" t="s">
        <v>58</v>
      </c>
      <c r="C18" s="208"/>
      <c r="D18" s="208"/>
      <c r="E18" s="208"/>
      <c r="F18" s="208"/>
      <c r="G18" s="208"/>
      <c r="H18" s="208"/>
      <c r="I18" s="24"/>
      <c r="J18" s="216" t="str">
        <f>IF(I18="Yes","Please contact Marianna Betro at x45521 for details","")</f>
        <v/>
      </c>
      <c r="K18" s="216"/>
      <c r="L18" s="216"/>
      <c r="M18" s="36"/>
      <c r="N18" s="32"/>
    </row>
    <row r="19" spans="1:14" x14ac:dyDescent="0.25">
      <c r="A19" s="31"/>
      <c r="B19" s="286" t="str">
        <f>IF(E9="Yes","You answered yes to one of the above, has this information been disclosed in the REB application? (drop down)",IF(I18="Yes","You answered yes to one of the above, has this information been disclosed in the REB application? (drop down)",""))</f>
        <v/>
      </c>
      <c r="C19" s="287"/>
      <c r="D19" s="287"/>
      <c r="E19" s="287"/>
      <c r="F19" s="287"/>
      <c r="G19" s="287"/>
      <c r="H19" s="287"/>
      <c r="I19" s="287"/>
      <c r="J19" s="287"/>
      <c r="K19" s="287"/>
      <c r="L19" s="15"/>
      <c r="M19" s="36"/>
      <c r="N19" s="32"/>
    </row>
    <row r="20" spans="1:14" x14ac:dyDescent="0.25">
      <c r="A20" s="31"/>
      <c r="B20" s="35"/>
      <c r="C20" s="33"/>
      <c r="D20" s="33"/>
      <c r="E20" s="33"/>
      <c r="F20" s="33"/>
      <c r="G20" s="33"/>
      <c r="H20" s="33"/>
      <c r="I20" s="33"/>
      <c r="J20" s="33"/>
      <c r="K20" s="33"/>
      <c r="L20" s="33"/>
      <c r="M20" s="36"/>
      <c r="N20" s="32"/>
    </row>
    <row r="21" spans="1:14" ht="15" customHeight="1" x14ac:dyDescent="0.25">
      <c r="A21" s="31"/>
      <c r="B21" s="194" t="s">
        <v>59</v>
      </c>
      <c r="C21" s="195"/>
      <c r="D21" s="195"/>
      <c r="E21" s="195"/>
      <c r="F21" s="195"/>
      <c r="G21" s="195"/>
      <c r="H21" s="195"/>
      <c r="I21" s="195"/>
      <c r="J21" s="195"/>
      <c r="K21" s="195"/>
      <c r="L21" s="195"/>
      <c r="M21" s="196"/>
      <c r="N21" s="32"/>
    </row>
    <row r="22" spans="1:14" x14ac:dyDescent="0.25">
      <c r="A22" s="31"/>
      <c r="B22" s="35"/>
      <c r="C22" s="33"/>
      <c r="D22" s="33"/>
      <c r="E22" s="33"/>
      <c r="F22" s="33"/>
      <c r="G22" s="33"/>
      <c r="H22" s="33"/>
      <c r="I22" s="33"/>
      <c r="J22" s="33"/>
      <c r="K22" s="33"/>
      <c r="L22" s="33"/>
      <c r="M22" s="36"/>
      <c r="N22" s="32"/>
    </row>
    <row r="23" spans="1:14" x14ac:dyDescent="0.25">
      <c r="A23" s="31"/>
      <c r="B23" s="215" t="s">
        <v>182</v>
      </c>
      <c r="C23" s="197"/>
      <c r="D23" s="197"/>
      <c r="E23" s="197"/>
      <c r="F23" s="197"/>
      <c r="G23" s="197"/>
      <c r="H23" s="197"/>
      <c r="I23" s="197"/>
      <c r="J23" s="197"/>
      <c r="K23" s="197"/>
      <c r="L23" s="197"/>
      <c r="M23" s="321"/>
      <c r="N23" s="32"/>
    </row>
    <row r="24" spans="1:14" x14ac:dyDescent="0.25">
      <c r="A24" s="31"/>
      <c r="B24" s="35"/>
      <c r="C24" s="33"/>
      <c r="D24" s="33"/>
      <c r="E24" s="33"/>
      <c r="F24" s="33"/>
      <c r="G24" s="33"/>
      <c r="H24" s="33"/>
      <c r="I24" s="33"/>
      <c r="J24" s="33"/>
      <c r="K24" s="33"/>
      <c r="L24" s="33"/>
      <c r="M24" s="36"/>
      <c r="N24" s="32"/>
    </row>
    <row r="25" spans="1:14" x14ac:dyDescent="0.25">
      <c r="A25" s="31"/>
      <c r="B25" s="171" t="s">
        <v>300</v>
      </c>
      <c r="C25" s="172"/>
      <c r="D25" s="172"/>
      <c r="E25" s="172"/>
      <c r="F25" s="172"/>
      <c r="G25" s="172"/>
      <c r="H25" s="172"/>
      <c r="I25" s="39"/>
      <c r="J25" s="39"/>
      <c r="K25" s="39"/>
      <c r="L25" s="33"/>
      <c r="M25" s="36"/>
      <c r="N25" s="32"/>
    </row>
    <row r="26" spans="1:14" ht="34.5" customHeight="1" x14ac:dyDescent="0.25">
      <c r="A26" s="31"/>
      <c r="B26" s="219" t="s">
        <v>301</v>
      </c>
      <c r="C26" s="220"/>
      <c r="D26" s="220"/>
      <c r="E26" s="220"/>
      <c r="F26" s="220"/>
      <c r="G26" s="220"/>
      <c r="H26" s="220"/>
      <c r="I26" s="220"/>
      <c r="J26" s="220"/>
      <c r="K26" s="220"/>
      <c r="L26" s="24"/>
      <c r="M26" s="36"/>
      <c r="N26" s="32"/>
    </row>
    <row r="27" spans="1:14" ht="3" customHeight="1" x14ac:dyDescent="0.25">
      <c r="A27" s="31"/>
      <c r="B27" s="322"/>
      <c r="C27" s="323"/>
      <c r="D27" s="323"/>
      <c r="E27" s="323"/>
      <c r="F27" s="323"/>
      <c r="G27" s="323"/>
      <c r="H27" s="323"/>
      <c r="I27" s="39"/>
      <c r="J27" s="39"/>
      <c r="K27" s="39"/>
      <c r="L27" s="33"/>
      <c r="M27" s="36"/>
      <c r="N27" s="32"/>
    </row>
    <row r="28" spans="1:14" ht="53.25" customHeight="1" x14ac:dyDescent="0.25">
      <c r="A28" s="31"/>
      <c r="B28" s="219" t="s">
        <v>302</v>
      </c>
      <c r="C28" s="220"/>
      <c r="D28" s="220"/>
      <c r="E28" s="220"/>
      <c r="F28" s="220"/>
      <c r="G28" s="220"/>
      <c r="H28" s="220"/>
      <c r="I28" s="220"/>
      <c r="J28" s="220"/>
      <c r="K28" s="220"/>
      <c r="L28" s="24"/>
      <c r="M28" s="36"/>
      <c r="N28" s="32"/>
    </row>
    <row r="29" spans="1:14" x14ac:dyDescent="0.25">
      <c r="A29" s="31"/>
      <c r="B29" s="171" t="s">
        <v>303</v>
      </c>
      <c r="C29" s="172"/>
      <c r="D29" s="172"/>
      <c r="E29" s="172"/>
      <c r="F29" s="172"/>
      <c r="G29" s="172"/>
      <c r="H29" s="172"/>
      <c r="I29" s="39"/>
      <c r="J29" s="39"/>
      <c r="K29" s="39"/>
      <c r="L29" s="33"/>
      <c r="M29" s="36"/>
      <c r="N29" s="32"/>
    </row>
    <row r="30" spans="1:14" ht="67.5" customHeight="1" x14ac:dyDescent="0.25">
      <c r="A30" s="31"/>
      <c r="B30" s="219" t="s">
        <v>304</v>
      </c>
      <c r="C30" s="220"/>
      <c r="D30" s="220"/>
      <c r="E30" s="220"/>
      <c r="F30" s="220"/>
      <c r="G30" s="220"/>
      <c r="H30" s="220"/>
      <c r="I30" s="220"/>
      <c r="J30" s="220"/>
      <c r="K30" s="220"/>
      <c r="L30" s="91"/>
      <c r="M30" s="36"/>
      <c r="N30" s="32"/>
    </row>
    <row r="31" spans="1:14" ht="3" customHeight="1" x14ac:dyDescent="0.25">
      <c r="A31" s="31"/>
      <c r="B31" s="322"/>
      <c r="C31" s="323"/>
      <c r="D31" s="323"/>
      <c r="E31" s="323"/>
      <c r="F31" s="323"/>
      <c r="G31" s="323"/>
      <c r="H31" s="323"/>
      <c r="I31" s="39"/>
      <c r="J31" s="39"/>
      <c r="K31" s="39"/>
      <c r="L31" s="33"/>
      <c r="M31" s="36"/>
      <c r="N31" s="32"/>
    </row>
    <row r="32" spans="1:14" ht="56.25" customHeight="1" x14ac:dyDescent="0.25">
      <c r="A32" s="31"/>
      <c r="B32" s="219" t="s">
        <v>305</v>
      </c>
      <c r="C32" s="220"/>
      <c r="D32" s="220"/>
      <c r="E32" s="220"/>
      <c r="F32" s="220"/>
      <c r="G32" s="220"/>
      <c r="H32" s="220"/>
      <c r="I32" s="220"/>
      <c r="J32" s="220"/>
      <c r="K32" s="220"/>
      <c r="L32" s="24"/>
      <c r="M32" s="36"/>
      <c r="N32" s="32"/>
    </row>
    <row r="33" spans="1:14" x14ac:dyDescent="0.25">
      <c r="A33" s="31"/>
      <c r="B33" s="171" t="s">
        <v>306</v>
      </c>
      <c r="C33" s="172"/>
      <c r="D33" s="172"/>
      <c r="E33" s="172"/>
      <c r="F33" s="172"/>
      <c r="G33" s="172"/>
      <c r="H33" s="172"/>
      <c r="I33" s="39"/>
      <c r="J33" s="39"/>
      <c r="K33" s="39"/>
      <c r="L33" s="33"/>
      <c r="M33" s="36"/>
      <c r="N33" s="32"/>
    </row>
    <row r="34" spans="1:14" ht="39.75" customHeight="1" x14ac:dyDescent="0.25">
      <c r="A34" s="31"/>
      <c r="B34" s="219" t="s">
        <v>307</v>
      </c>
      <c r="C34" s="220"/>
      <c r="D34" s="220"/>
      <c r="E34" s="220"/>
      <c r="F34" s="220"/>
      <c r="G34" s="220"/>
      <c r="H34" s="220"/>
      <c r="I34" s="220"/>
      <c r="J34" s="220"/>
      <c r="K34" s="220"/>
      <c r="L34" s="105"/>
      <c r="M34" s="36"/>
      <c r="N34" s="32"/>
    </row>
    <row r="35" spans="1:14" ht="3" customHeight="1" x14ac:dyDescent="0.25">
      <c r="A35" s="31"/>
      <c r="B35" s="322"/>
      <c r="C35" s="323"/>
      <c r="D35" s="323"/>
      <c r="E35" s="323"/>
      <c r="F35" s="323"/>
      <c r="G35" s="323"/>
      <c r="H35" s="323"/>
      <c r="I35" s="39"/>
      <c r="J35" s="39"/>
      <c r="K35" s="39"/>
      <c r="L35" s="33"/>
      <c r="M35" s="36"/>
      <c r="N35" s="32"/>
    </row>
    <row r="36" spans="1:14" ht="35.25" customHeight="1" x14ac:dyDescent="0.25">
      <c r="A36" s="31"/>
      <c r="B36" s="219" t="s">
        <v>308</v>
      </c>
      <c r="C36" s="220"/>
      <c r="D36" s="220"/>
      <c r="E36" s="220"/>
      <c r="F36" s="220"/>
      <c r="G36" s="220"/>
      <c r="H36" s="220"/>
      <c r="I36" s="220"/>
      <c r="J36" s="220"/>
      <c r="K36" s="220"/>
      <c r="L36" s="105"/>
      <c r="M36" s="36"/>
      <c r="N36" s="32"/>
    </row>
    <row r="37" spans="1:14" x14ac:dyDescent="0.25">
      <c r="A37" s="31"/>
      <c r="B37" s="324"/>
      <c r="C37" s="325"/>
      <c r="D37" s="325"/>
      <c r="E37" s="325"/>
      <c r="F37" s="325"/>
      <c r="G37" s="325"/>
      <c r="H37" s="325"/>
      <c r="I37" s="39"/>
      <c r="J37" s="39"/>
      <c r="K37" s="39"/>
      <c r="L37" s="33"/>
      <c r="M37" s="36"/>
      <c r="N37" s="32"/>
    </row>
    <row r="38" spans="1:14" x14ac:dyDescent="0.25">
      <c r="A38" s="31"/>
      <c r="B38" s="171" t="s">
        <v>309</v>
      </c>
      <c r="C38" s="172"/>
      <c r="D38" s="172"/>
      <c r="E38" s="172"/>
      <c r="F38" s="172"/>
      <c r="G38" s="172"/>
      <c r="H38" s="172"/>
      <c r="I38" s="24"/>
      <c r="K38" s="39"/>
      <c r="M38" s="36"/>
      <c r="N38" s="32"/>
    </row>
    <row r="39" spans="1:14" ht="3" customHeight="1" x14ac:dyDescent="0.25">
      <c r="A39" s="31"/>
      <c r="B39" s="322"/>
      <c r="C39" s="323"/>
      <c r="D39" s="323"/>
      <c r="E39" s="323"/>
      <c r="F39" s="323"/>
      <c r="G39" s="323"/>
      <c r="H39" s="323"/>
      <c r="I39" s="39"/>
      <c r="K39" s="39"/>
      <c r="L39" s="33"/>
      <c r="M39" s="36"/>
      <c r="N39" s="32"/>
    </row>
    <row r="40" spans="1:14" x14ac:dyDescent="0.25">
      <c r="A40" s="31"/>
      <c r="B40" s="171" t="s">
        <v>310</v>
      </c>
      <c r="C40" s="172"/>
      <c r="D40" s="172"/>
      <c r="E40" s="172"/>
      <c r="F40" s="172"/>
      <c r="G40" s="172"/>
      <c r="H40" s="172"/>
      <c r="I40" s="98"/>
      <c r="K40" s="39"/>
      <c r="M40" s="36"/>
      <c r="N40" s="32"/>
    </row>
    <row r="41" spans="1:14" x14ac:dyDescent="0.25">
      <c r="A41" s="31"/>
      <c r="B41" s="35"/>
      <c r="C41" s="33"/>
      <c r="D41" s="33"/>
      <c r="E41" s="33"/>
      <c r="F41" s="33"/>
      <c r="G41" s="33"/>
      <c r="H41" s="33"/>
      <c r="I41" s="33"/>
      <c r="J41" s="33"/>
      <c r="K41" s="33"/>
      <c r="L41" s="33"/>
      <c r="M41" s="36"/>
      <c r="N41" s="32"/>
    </row>
    <row r="42" spans="1:14" x14ac:dyDescent="0.25">
      <c r="A42" s="31"/>
      <c r="B42" s="35"/>
      <c r="C42" s="33"/>
      <c r="D42" s="33"/>
      <c r="E42" s="199" t="s">
        <v>117</v>
      </c>
      <c r="F42" s="199"/>
      <c r="G42" s="199"/>
      <c r="H42" s="199"/>
      <c r="I42" s="24"/>
      <c r="J42" s="33"/>
      <c r="K42" s="33"/>
      <c r="L42" s="33"/>
      <c r="M42" s="36"/>
      <c r="N42" s="32"/>
    </row>
    <row r="43" spans="1:14" x14ac:dyDescent="0.25">
      <c r="A43" s="31"/>
      <c r="B43" s="35"/>
      <c r="C43" s="33"/>
      <c r="D43" s="33"/>
      <c r="E43" s="199" t="s">
        <v>116</v>
      </c>
      <c r="F43" s="199"/>
      <c r="G43" s="199"/>
      <c r="H43" s="199"/>
      <c r="I43" s="24"/>
      <c r="J43" s="33"/>
      <c r="K43" s="33"/>
      <c r="L43" s="33"/>
      <c r="M43" s="36"/>
      <c r="N43" s="32"/>
    </row>
    <row r="44" spans="1:14" x14ac:dyDescent="0.25">
      <c r="A44" s="31"/>
      <c r="B44" s="35"/>
      <c r="C44" s="33"/>
      <c r="D44" s="33"/>
      <c r="E44" s="33"/>
      <c r="F44" s="33"/>
      <c r="G44" s="33"/>
      <c r="H44" s="33"/>
      <c r="I44" s="33"/>
      <c r="J44" s="33"/>
      <c r="K44" s="33"/>
      <c r="L44" s="33"/>
      <c r="M44" s="36"/>
      <c r="N44" s="32"/>
    </row>
    <row r="45" spans="1:14" x14ac:dyDescent="0.25">
      <c r="A45" s="31"/>
      <c r="B45" s="198" t="s">
        <v>183</v>
      </c>
      <c r="C45" s="199"/>
      <c r="D45" s="199"/>
      <c r="E45" s="199"/>
      <c r="F45" s="199"/>
      <c r="G45" s="199"/>
      <c r="H45" s="199"/>
      <c r="I45" s="199"/>
      <c r="J45" s="263"/>
      <c r="K45" s="263"/>
      <c r="L45" s="33"/>
      <c r="M45" s="36"/>
      <c r="N45" s="32"/>
    </row>
    <row r="46" spans="1:14" x14ac:dyDescent="0.25">
      <c r="A46" s="31"/>
      <c r="B46" s="198" t="s">
        <v>184</v>
      </c>
      <c r="C46" s="199"/>
      <c r="D46" s="199"/>
      <c r="E46" s="199"/>
      <c r="F46" s="199"/>
      <c r="G46" s="199"/>
      <c r="H46" s="199"/>
      <c r="I46" s="199"/>
      <c r="J46" s="263"/>
      <c r="K46" s="263"/>
      <c r="L46" s="33"/>
      <c r="M46" s="36"/>
      <c r="N46" s="32"/>
    </row>
    <row r="47" spans="1:14" x14ac:dyDescent="0.25">
      <c r="A47" s="31"/>
      <c r="B47" s="35"/>
      <c r="C47" s="33"/>
      <c r="D47" s="33"/>
      <c r="E47" s="33"/>
      <c r="F47" s="33"/>
      <c r="G47" s="33"/>
      <c r="H47" s="33"/>
      <c r="I47" s="33"/>
      <c r="J47" s="33"/>
      <c r="K47" s="33"/>
      <c r="L47" s="33"/>
      <c r="M47" s="36"/>
      <c r="N47" s="32"/>
    </row>
    <row r="48" spans="1:14" x14ac:dyDescent="0.25">
      <c r="A48" s="31"/>
      <c r="B48" s="215" t="s">
        <v>255</v>
      </c>
      <c r="C48" s="197"/>
      <c r="D48" s="197"/>
      <c r="E48" s="197"/>
      <c r="F48" s="197"/>
      <c r="G48" s="33"/>
      <c r="H48" s="33"/>
      <c r="I48" s="33"/>
      <c r="J48" s="33"/>
      <c r="K48" s="33"/>
      <c r="L48" s="33"/>
      <c r="M48" s="36"/>
      <c r="N48" s="32"/>
    </row>
    <row r="49" spans="1:14" x14ac:dyDescent="0.25">
      <c r="A49" s="31"/>
      <c r="B49" s="161"/>
      <c r="C49" s="162"/>
      <c r="D49" s="162"/>
      <c r="E49" s="162"/>
      <c r="F49" s="162"/>
      <c r="G49" s="162"/>
      <c r="H49" s="162"/>
      <c r="I49" s="162"/>
      <c r="J49" s="162"/>
      <c r="K49" s="162"/>
      <c r="L49" s="162"/>
      <c r="M49" s="163"/>
      <c r="N49" s="32"/>
    </row>
    <row r="50" spans="1:14" x14ac:dyDescent="0.25">
      <c r="A50" s="31"/>
      <c r="B50" s="215" t="s">
        <v>256</v>
      </c>
      <c r="C50" s="197"/>
      <c r="D50" s="197"/>
      <c r="E50" s="197"/>
      <c r="F50" s="197"/>
      <c r="G50" s="197"/>
      <c r="H50" s="33"/>
      <c r="I50" s="33"/>
      <c r="J50" s="33"/>
      <c r="K50" s="33"/>
      <c r="L50" s="33"/>
      <c r="M50" s="36"/>
      <c r="N50" s="32"/>
    </row>
    <row r="51" spans="1:14" x14ac:dyDescent="0.25">
      <c r="A51" s="31"/>
      <c r="B51" s="161"/>
      <c r="C51" s="162"/>
      <c r="D51" s="162"/>
      <c r="E51" s="162"/>
      <c r="F51" s="162"/>
      <c r="G51" s="162"/>
      <c r="H51" s="162"/>
      <c r="I51" s="162"/>
      <c r="J51" s="162"/>
      <c r="K51" s="162"/>
      <c r="L51" s="162"/>
      <c r="M51" s="163"/>
      <c r="N51" s="32"/>
    </row>
    <row r="52" spans="1:14" x14ac:dyDescent="0.25">
      <c r="A52" s="31"/>
      <c r="B52" s="215" t="s">
        <v>284</v>
      </c>
      <c r="C52" s="197"/>
      <c r="D52" s="197"/>
      <c r="E52" s="197"/>
      <c r="F52" s="33"/>
      <c r="G52" s="33"/>
      <c r="H52" s="33"/>
      <c r="I52" s="33"/>
      <c r="J52" s="33"/>
      <c r="K52" s="33"/>
      <c r="L52" s="33"/>
      <c r="M52" s="36"/>
      <c r="N52" s="32"/>
    </row>
    <row r="53" spans="1:14" x14ac:dyDescent="0.25">
      <c r="A53" s="31"/>
      <c r="B53" s="161"/>
      <c r="C53" s="162"/>
      <c r="D53" s="162"/>
      <c r="E53" s="162"/>
      <c r="F53" s="162"/>
      <c r="G53" s="162"/>
      <c r="H53" s="162"/>
      <c r="I53" s="162"/>
      <c r="J53" s="162"/>
      <c r="K53" s="162"/>
      <c r="L53" s="162"/>
      <c r="M53" s="163"/>
      <c r="N53" s="32"/>
    </row>
    <row r="54" spans="1:14" ht="37.5" customHeight="1" x14ac:dyDescent="0.25">
      <c r="A54" s="31"/>
      <c r="B54" s="207" t="s">
        <v>118</v>
      </c>
      <c r="C54" s="208"/>
      <c r="D54" s="208"/>
      <c r="E54" s="208"/>
      <c r="F54" s="208"/>
      <c r="G54" s="208"/>
      <c r="H54" s="208"/>
      <c r="I54" s="208"/>
      <c r="J54" s="208"/>
      <c r="K54" s="24"/>
      <c r="L54" s="33"/>
      <c r="M54" s="36"/>
      <c r="N54" s="32"/>
    </row>
    <row r="55" spans="1:14" x14ac:dyDescent="0.25">
      <c r="A55" s="31"/>
      <c r="B55" s="35"/>
      <c r="C55" s="33"/>
      <c r="D55" s="33"/>
      <c r="E55" s="33"/>
      <c r="F55" s="33"/>
      <c r="G55" s="33"/>
      <c r="H55" s="33"/>
      <c r="I55" s="33"/>
      <c r="J55" s="33"/>
      <c r="K55" s="33"/>
      <c r="L55" s="33"/>
      <c r="M55" s="36"/>
      <c r="N55" s="32"/>
    </row>
    <row r="56" spans="1:14" ht="29.25" customHeight="1" x14ac:dyDescent="0.25">
      <c r="A56" s="31"/>
      <c r="B56" s="219" t="s">
        <v>227</v>
      </c>
      <c r="C56" s="220"/>
      <c r="D56" s="220"/>
      <c r="E56" s="220"/>
      <c r="F56" s="220"/>
      <c r="G56" s="220"/>
      <c r="H56" s="220"/>
      <c r="I56" s="220"/>
      <c r="J56" s="24"/>
      <c r="K56" s="33"/>
      <c r="L56" s="33"/>
      <c r="M56" s="36"/>
      <c r="N56" s="32"/>
    </row>
    <row r="57" spans="1:14" x14ac:dyDescent="0.25">
      <c r="A57" s="31"/>
      <c r="B57" s="35"/>
      <c r="C57" s="33"/>
      <c r="D57" s="33"/>
      <c r="E57" s="33"/>
      <c r="F57" s="33"/>
      <c r="G57" s="33"/>
      <c r="H57" s="33"/>
      <c r="I57" s="33"/>
      <c r="J57" s="33"/>
      <c r="K57" s="33"/>
      <c r="L57" s="33"/>
      <c r="M57" s="36"/>
      <c r="N57" s="32"/>
    </row>
    <row r="58" spans="1:14" x14ac:dyDescent="0.25">
      <c r="A58" s="31"/>
      <c r="B58" s="198" t="s">
        <v>187</v>
      </c>
      <c r="C58" s="199"/>
      <c r="D58" s="162"/>
      <c r="E58" s="162"/>
      <c r="F58" s="162"/>
      <c r="G58" s="162"/>
      <c r="H58" s="199" t="s">
        <v>185</v>
      </c>
      <c r="I58" s="199"/>
      <c r="J58" s="162"/>
      <c r="K58" s="162"/>
      <c r="L58" s="162"/>
      <c r="M58" s="163"/>
      <c r="N58" s="32"/>
    </row>
    <row r="59" spans="1:14" x14ac:dyDescent="0.25">
      <c r="A59" s="31"/>
      <c r="B59" s="198" t="s">
        <v>186</v>
      </c>
      <c r="C59" s="199"/>
      <c r="D59" s="162"/>
      <c r="E59" s="162"/>
      <c r="F59" s="162"/>
      <c r="G59" s="162"/>
      <c r="H59" s="199" t="s">
        <v>186</v>
      </c>
      <c r="I59" s="199"/>
      <c r="J59" s="162"/>
      <c r="K59" s="162"/>
      <c r="L59" s="162"/>
      <c r="M59" s="163"/>
      <c r="N59" s="32"/>
    </row>
    <row r="60" spans="1:14" x14ac:dyDescent="0.25">
      <c r="A60" s="31"/>
      <c r="B60" s="35"/>
      <c r="C60" s="33"/>
      <c r="D60" s="33"/>
      <c r="E60" s="33"/>
      <c r="F60" s="33"/>
      <c r="G60" s="33"/>
      <c r="H60" s="33"/>
      <c r="I60" s="33"/>
      <c r="J60" s="33"/>
      <c r="K60" s="33"/>
      <c r="L60" s="33"/>
      <c r="M60" s="36"/>
      <c r="N60" s="32"/>
    </row>
    <row r="61" spans="1:14" x14ac:dyDescent="0.25">
      <c r="A61" s="31"/>
      <c r="B61" s="198" t="s">
        <v>188</v>
      </c>
      <c r="C61" s="199"/>
      <c r="D61" s="162"/>
      <c r="E61" s="162"/>
      <c r="F61" s="162"/>
      <c r="G61" s="162"/>
      <c r="H61" s="199" t="s">
        <v>189</v>
      </c>
      <c r="I61" s="199"/>
      <c r="J61" s="162"/>
      <c r="K61" s="162"/>
      <c r="L61" s="162"/>
      <c r="M61" s="163"/>
      <c r="N61" s="32"/>
    </row>
    <row r="62" spans="1:14" x14ac:dyDescent="0.25">
      <c r="A62" s="31"/>
      <c r="B62" s="198" t="s">
        <v>186</v>
      </c>
      <c r="C62" s="199"/>
      <c r="D62" s="162"/>
      <c r="E62" s="162"/>
      <c r="F62" s="162"/>
      <c r="G62" s="162"/>
      <c r="H62" s="199" t="s">
        <v>186</v>
      </c>
      <c r="I62" s="199"/>
      <c r="J62" s="162"/>
      <c r="K62" s="162"/>
      <c r="L62" s="162"/>
      <c r="M62" s="163"/>
      <c r="N62" s="32"/>
    </row>
    <row r="63" spans="1:14" x14ac:dyDescent="0.25">
      <c r="A63" s="31"/>
      <c r="B63" s="35"/>
      <c r="C63" s="33"/>
      <c r="D63" s="33"/>
      <c r="E63" s="33"/>
      <c r="F63" s="33"/>
      <c r="G63" s="33"/>
      <c r="H63" s="33"/>
      <c r="I63" s="33"/>
      <c r="J63" s="33"/>
      <c r="K63" s="33"/>
      <c r="L63" s="33"/>
      <c r="M63" s="36"/>
      <c r="N63" s="32"/>
    </row>
    <row r="64" spans="1:14" ht="30.75" customHeight="1" x14ac:dyDescent="0.25">
      <c r="A64" s="31"/>
      <c r="B64" s="317" t="s">
        <v>119</v>
      </c>
      <c r="C64" s="318"/>
      <c r="D64" s="318"/>
      <c r="E64" s="318"/>
      <c r="F64" s="318"/>
      <c r="G64" s="318"/>
      <c r="H64" s="318"/>
      <c r="I64" s="24"/>
      <c r="J64" s="33"/>
      <c r="K64" s="33"/>
      <c r="L64" s="33"/>
      <c r="M64" s="36"/>
      <c r="N64" s="32"/>
    </row>
    <row r="65" spans="1:14" x14ac:dyDescent="0.25">
      <c r="A65" s="31"/>
      <c r="B65" s="35"/>
      <c r="C65" s="33"/>
      <c r="D65" s="33"/>
      <c r="E65" s="33"/>
      <c r="F65" s="33"/>
      <c r="G65" s="33"/>
      <c r="H65" s="33"/>
      <c r="I65" s="33"/>
      <c r="J65" s="33"/>
      <c r="K65" s="33"/>
      <c r="L65" s="33"/>
      <c r="M65" s="36"/>
      <c r="N65" s="32"/>
    </row>
    <row r="66" spans="1:14" ht="32.25" customHeight="1" x14ac:dyDescent="0.25">
      <c r="A66" s="31"/>
      <c r="B66" s="315" t="s">
        <v>120</v>
      </c>
      <c r="C66" s="316"/>
      <c r="D66" s="316"/>
      <c r="E66" s="316"/>
      <c r="F66" s="316"/>
      <c r="G66" s="316"/>
      <c r="H66" s="316"/>
      <c r="I66" s="24"/>
      <c r="J66" s="33"/>
      <c r="K66" s="33"/>
      <c r="L66" s="33"/>
      <c r="M66" s="36"/>
      <c r="N66" s="32"/>
    </row>
    <row r="67" spans="1:14" x14ac:dyDescent="0.25">
      <c r="A67" s="31"/>
      <c r="B67" s="35"/>
      <c r="C67" s="33"/>
      <c r="D67" s="33"/>
      <c r="E67" s="33"/>
      <c r="F67" s="33"/>
      <c r="G67" s="33"/>
      <c r="H67" s="33"/>
      <c r="I67" s="33"/>
      <c r="J67" s="33"/>
      <c r="K67" s="33"/>
      <c r="L67" s="33"/>
      <c r="M67" s="36"/>
      <c r="N67" s="32"/>
    </row>
    <row r="68" spans="1:14" x14ac:dyDescent="0.25">
      <c r="A68" s="31"/>
      <c r="B68" s="35" t="s">
        <v>121</v>
      </c>
      <c r="C68" s="33"/>
      <c r="D68" s="33"/>
      <c r="E68" s="33"/>
      <c r="F68" s="33"/>
      <c r="G68" s="33"/>
      <c r="H68" s="33"/>
      <c r="I68" s="33"/>
      <c r="J68" s="33"/>
      <c r="K68" s="33"/>
      <c r="L68" s="33"/>
      <c r="M68" s="36"/>
      <c r="N68" s="32"/>
    </row>
    <row r="69" spans="1:14" x14ac:dyDescent="0.25">
      <c r="A69" s="31"/>
      <c r="B69" s="198" t="s">
        <v>122</v>
      </c>
      <c r="C69" s="199"/>
      <c r="D69" s="24"/>
      <c r="E69" s="33"/>
      <c r="F69" s="33"/>
      <c r="G69" s="33"/>
      <c r="H69" s="33"/>
      <c r="I69" s="33"/>
      <c r="J69" s="33"/>
      <c r="K69" s="33"/>
      <c r="L69" s="33"/>
      <c r="M69" s="36"/>
      <c r="N69" s="32"/>
    </row>
    <row r="70" spans="1:14" x14ac:dyDescent="0.25">
      <c r="A70" s="31"/>
      <c r="B70" s="198" t="s">
        <v>123</v>
      </c>
      <c r="C70" s="199"/>
      <c r="D70" s="24"/>
      <c r="E70" s="33"/>
      <c r="F70" s="33"/>
      <c r="G70" s="33"/>
      <c r="H70" s="33"/>
      <c r="I70" s="33"/>
      <c r="J70" s="33"/>
      <c r="K70" s="33"/>
      <c r="L70" s="33"/>
      <c r="M70" s="36"/>
      <c r="N70" s="32"/>
    </row>
    <row r="71" spans="1:14" x14ac:dyDescent="0.25">
      <c r="A71" s="31"/>
      <c r="B71" s="198" t="s">
        <v>190</v>
      </c>
      <c r="C71" s="199"/>
      <c r="D71" s="24"/>
      <c r="E71" s="319" t="s">
        <v>191</v>
      </c>
      <c r="F71" s="319"/>
      <c r="G71" s="319"/>
      <c r="H71" s="319"/>
      <c r="I71" s="319"/>
      <c r="J71" s="319"/>
      <c r="K71" s="319"/>
      <c r="L71" s="319"/>
      <c r="M71" s="320"/>
      <c r="N71" s="32"/>
    </row>
    <row r="72" spans="1:14" x14ac:dyDescent="0.25">
      <c r="A72" s="31"/>
      <c r="B72" s="35"/>
      <c r="C72" s="33"/>
      <c r="D72" s="244" t="str">
        <f>IF(D71="Yes","Please Explain:","")</f>
        <v/>
      </c>
      <c r="E72" s="244"/>
      <c r="F72" s="162"/>
      <c r="G72" s="162"/>
      <c r="H72" s="162"/>
      <c r="I72" s="162"/>
      <c r="J72" s="162"/>
      <c r="K72" s="162"/>
      <c r="L72" s="162"/>
      <c r="M72" s="163"/>
      <c r="N72" s="32"/>
    </row>
    <row r="73" spans="1:14" x14ac:dyDescent="0.25">
      <c r="A73" s="31"/>
      <c r="B73" s="35"/>
      <c r="C73" s="33"/>
      <c r="D73" s="33"/>
      <c r="E73" s="33"/>
      <c r="F73" s="162"/>
      <c r="G73" s="162"/>
      <c r="H73" s="162"/>
      <c r="I73" s="162"/>
      <c r="J73" s="162"/>
      <c r="K73" s="162"/>
      <c r="L73" s="162"/>
      <c r="M73" s="163"/>
      <c r="N73" s="32"/>
    </row>
    <row r="74" spans="1:14" x14ac:dyDescent="0.25">
      <c r="A74" s="31"/>
      <c r="B74" s="35"/>
      <c r="C74" s="33"/>
      <c r="D74" s="33"/>
      <c r="E74" s="33"/>
      <c r="F74" s="33"/>
      <c r="G74" s="33"/>
      <c r="H74" s="33"/>
      <c r="I74" s="33"/>
      <c r="J74" s="33"/>
      <c r="K74" s="33"/>
      <c r="L74" s="33"/>
      <c r="M74" s="36"/>
      <c r="N74" s="32"/>
    </row>
    <row r="75" spans="1:14" x14ac:dyDescent="0.25">
      <c r="A75" s="31"/>
      <c r="B75" s="198" t="s">
        <v>124</v>
      </c>
      <c r="C75" s="199"/>
      <c r="D75" s="199"/>
      <c r="E75" s="199"/>
      <c r="F75" s="199"/>
      <c r="G75" s="24"/>
      <c r="H75" s="33"/>
      <c r="I75" s="33"/>
      <c r="J75" s="33"/>
      <c r="K75" s="33"/>
      <c r="L75" s="33"/>
      <c r="M75" s="36"/>
      <c r="N75" s="32"/>
    </row>
    <row r="76" spans="1:14" ht="56.25" customHeight="1" x14ac:dyDescent="0.25">
      <c r="A76" s="31"/>
      <c r="B76" s="207" t="str">
        <f>IF(G75="yes","Please explain the collaboration (Describe how investigators will collaborate on items such as IP and publications):","")</f>
        <v/>
      </c>
      <c r="C76" s="208"/>
      <c r="D76" s="208"/>
      <c r="E76" s="208"/>
      <c r="F76" s="211"/>
      <c r="G76" s="211"/>
      <c r="H76" s="211"/>
      <c r="I76" s="211"/>
      <c r="J76" s="211"/>
      <c r="K76" s="211"/>
      <c r="L76" s="211"/>
      <c r="M76" s="313"/>
      <c r="N76" s="32"/>
    </row>
    <row r="77" spans="1:14" ht="29.25" customHeight="1" x14ac:dyDescent="0.25">
      <c r="A77" s="31"/>
      <c r="B77" s="315" t="s">
        <v>125</v>
      </c>
      <c r="C77" s="316"/>
      <c r="D77" s="316"/>
      <c r="E77" s="316"/>
      <c r="F77" s="316"/>
      <c r="G77" s="24"/>
      <c r="H77" s="33"/>
      <c r="I77" s="33"/>
      <c r="J77" s="33"/>
      <c r="K77" s="33"/>
      <c r="L77" s="33"/>
      <c r="M77" s="36"/>
      <c r="N77" s="32"/>
    </row>
    <row r="78" spans="1:14" x14ac:dyDescent="0.25">
      <c r="A78" s="31"/>
      <c r="B78" s="35" t="str">
        <f>IF(G77="No","Please explain (e.g.: added to Recipient’s databank or biobank):","")</f>
        <v/>
      </c>
      <c r="C78" s="33"/>
      <c r="D78" s="33"/>
      <c r="E78" s="33"/>
      <c r="F78" s="33"/>
      <c r="G78" s="33"/>
      <c r="H78" s="33"/>
      <c r="I78" s="33"/>
      <c r="J78" s="33"/>
      <c r="K78" s="33"/>
      <c r="L78" s="33"/>
      <c r="M78" s="36"/>
      <c r="N78" s="32"/>
    </row>
    <row r="79" spans="1:14" x14ac:dyDescent="0.25">
      <c r="A79" s="31"/>
      <c r="B79" s="161"/>
      <c r="C79" s="162"/>
      <c r="D79" s="162"/>
      <c r="E79" s="162"/>
      <c r="F79" s="162"/>
      <c r="G79" s="162"/>
      <c r="H79" s="162"/>
      <c r="I79" s="162"/>
      <c r="J79" s="162"/>
      <c r="K79" s="162"/>
      <c r="L79" s="162"/>
      <c r="M79" s="163"/>
      <c r="N79" s="32"/>
    </row>
    <row r="80" spans="1:14" x14ac:dyDescent="0.25">
      <c r="A80" s="31"/>
      <c r="B80" s="35"/>
      <c r="C80" s="33"/>
      <c r="D80" s="33"/>
      <c r="E80" s="33"/>
      <c r="F80" s="33"/>
      <c r="G80" s="33"/>
      <c r="H80" s="33"/>
      <c r="I80" s="33"/>
      <c r="J80" s="33"/>
      <c r="K80" s="33"/>
      <c r="L80" s="33"/>
      <c r="M80" s="36"/>
      <c r="N80" s="32"/>
    </row>
    <row r="81" spans="1:14" x14ac:dyDescent="0.25">
      <c r="A81" s="31"/>
      <c r="B81" s="198" t="s">
        <v>126</v>
      </c>
      <c r="C81" s="199"/>
      <c r="D81" s="199"/>
      <c r="E81" s="199"/>
      <c r="F81" s="199"/>
      <c r="G81" s="199"/>
      <c r="H81" s="199"/>
      <c r="I81" s="199"/>
      <c r="J81" s="24"/>
      <c r="K81" s="33"/>
      <c r="L81" s="33"/>
      <c r="M81" s="36"/>
      <c r="N81" s="32"/>
    </row>
    <row r="82" spans="1:14" x14ac:dyDescent="0.25">
      <c r="A82" s="31"/>
      <c r="B82" s="224" t="str">
        <f>IF(J81="No","Please explain Why we are not receiving a copy back:","")</f>
        <v/>
      </c>
      <c r="C82" s="190"/>
      <c r="D82" s="190"/>
      <c r="E82" s="190"/>
      <c r="F82" s="190"/>
      <c r="G82" s="190"/>
      <c r="H82" s="33"/>
      <c r="I82" s="33"/>
      <c r="J82" s="33"/>
      <c r="K82" s="33"/>
      <c r="L82" s="33"/>
      <c r="M82" s="36"/>
      <c r="N82" s="32"/>
    </row>
    <row r="83" spans="1:14" x14ac:dyDescent="0.25">
      <c r="A83" s="31"/>
      <c r="B83" s="161"/>
      <c r="C83" s="162"/>
      <c r="D83" s="162"/>
      <c r="E83" s="162"/>
      <c r="F83" s="162"/>
      <c r="G83" s="162"/>
      <c r="H83" s="162"/>
      <c r="I83" s="162"/>
      <c r="J83" s="162"/>
      <c r="K83" s="162"/>
      <c r="L83" s="162"/>
      <c r="M83" s="163"/>
      <c r="N83" s="32"/>
    </row>
    <row r="84" spans="1:14" x14ac:dyDescent="0.25">
      <c r="A84" s="31"/>
      <c r="B84" s="35" t="str">
        <f>IF(J81="Yes","Do we…?","")</f>
        <v/>
      </c>
      <c r="C84" s="33"/>
      <c r="D84" s="33"/>
      <c r="E84" s="33"/>
      <c r="F84" s="33"/>
      <c r="G84" s="33"/>
      <c r="H84" s="33"/>
      <c r="I84" s="33"/>
      <c r="J84" s="33"/>
      <c r="K84" s="33"/>
      <c r="L84" s="33"/>
      <c r="M84" s="36"/>
      <c r="N84" s="32"/>
    </row>
    <row r="85" spans="1:14" x14ac:dyDescent="0.25">
      <c r="A85" s="31"/>
      <c r="B85" s="35" t="str">
        <f>IF(J81="Yes","…intend to use a copy of the analysis or results in our own research?","")</f>
        <v/>
      </c>
      <c r="C85" s="33"/>
      <c r="D85" s="33"/>
      <c r="E85" s="33"/>
      <c r="F85" s="33"/>
      <c r="G85" s="33"/>
      <c r="H85" s="33"/>
      <c r="I85" s="24"/>
      <c r="J85" s="33"/>
      <c r="K85" s="33"/>
      <c r="L85" s="33"/>
      <c r="M85" s="36"/>
      <c r="N85" s="32"/>
    </row>
    <row r="86" spans="1:14" x14ac:dyDescent="0.25">
      <c r="A86" s="31"/>
      <c r="B86" s="35" t="str">
        <f>IF(J81="Yes","…require ownership of the analyzed data?","")</f>
        <v/>
      </c>
      <c r="C86" s="33"/>
      <c r="D86" s="33"/>
      <c r="E86" s="33"/>
      <c r="F86" s="33"/>
      <c r="G86" s="33"/>
      <c r="H86" s="33"/>
      <c r="I86" s="24"/>
      <c r="J86" s="33"/>
      <c r="K86" s="33"/>
      <c r="L86" s="33"/>
      <c r="M86" s="36"/>
      <c r="N86" s="32"/>
    </row>
    <row r="87" spans="1:14" x14ac:dyDescent="0.25">
      <c r="A87" s="31"/>
      <c r="B87" s="35"/>
      <c r="C87" s="33"/>
      <c r="D87" s="33"/>
      <c r="E87" s="33"/>
      <c r="F87" s="33"/>
      <c r="G87" s="33"/>
      <c r="H87" s="33"/>
      <c r="I87" s="33"/>
      <c r="J87" s="33"/>
      <c r="K87" s="33"/>
      <c r="L87" s="33"/>
      <c r="M87" s="36"/>
      <c r="N87" s="32"/>
    </row>
    <row r="88" spans="1:14" ht="36.75" customHeight="1" x14ac:dyDescent="0.25">
      <c r="A88" s="31"/>
      <c r="B88" s="219" t="s">
        <v>60</v>
      </c>
      <c r="C88" s="220"/>
      <c r="D88" s="220"/>
      <c r="E88" s="220"/>
      <c r="F88" s="220"/>
      <c r="G88" s="220"/>
      <c r="H88" s="220"/>
      <c r="I88" s="220"/>
      <c r="J88" s="24"/>
      <c r="K88" s="33"/>
      <c r="L88" s="33"/>
      <c r="M88" s="36"/>
      <c r="N88" s="32"/>
    </row>
    <row r="89" spans="1:14" ht="31.5" customHeight="1" x14ac:dyDescent="0.25">
      <c r="A89" s="31"/>
      <c r="B89" s="165" t="str">
        <f>IF(J88="Yes","Please describe each of their involvement (e.g., Contract Research Organizations; Academic Research Organizations; Lab Services; Data Capture Management; etc.):","")</f>
        <v/>
      </c>
      <c r="C89" s="166"/>
      <c r="D89" s="166"/>
      <c r="E89" s="166"/>
      <c r="F89" s="166"/>
      <c r="G89" s="166"/>
      <c r="H89" s="166"/>
      <c r="I89" s="166"/>
      <c r="J89" s="166"/>
      <c r="K89" s="166"/>
      <c r="L89" s="166"/>
      <c r="M89" s="167"/>
      <c r="N89" s="32"/>
    </row>
    <row r="90" spans="1:14" ht="16.5" customHeight="1" x14ac:dyDescent="0.25">
      <c r="A90" s="31"/>
      <c r="B90" s="161"/>
      <c r="C90" s="162"/>
      <c r="D90" s="162"/>
      <c r="E90" s="162"/>
      <c r="F90" s="162"/>
      <c r="G90" s="162"/>
      <c r="H90" s="162"/>
      <c r="I90" s="162"/>
      <c r="J90" s="162"/>
      <c r="K90" s="162"/>
      <c r="L90" s="162"/>
      <c r="M90" s="163"/>
      <c r="N90" s="32"/>
    </row>
    <row r="91" spans="1:14" x14ac:dyDescent="0.25">
      <c r="A91" s="31"/>
      <c r="B91" s="219" t="s">
        <v>192</v>
      </c>
      <c r="C91" s="220"/>
      <c r="D91" s="220"/>
      <c r="E91" s="220"/>
      <c r="F91" s="220"/>
      <c r="G91" s="220"/>
      <c r="H91" s="220"/>
      <c r="I91" s="220"/>
      <c r="J91" s="24"/>
      <c r="K91" s="33"/>
      <c r="L91" s="33"/>
      <c r="M91" s="36"/>
      <c r="N91" s="32"/>
    </row>
    <row r="92" spans="1:14" x14ac:dyDescent="0.25">
      <c r="A92" s="31"/>
      <c r="B92" s="219" t="str">
        <f>IF(J91="Yes","Please provide contract(s) and/or contract ID number(s)","")</f>
        <v/>
      </c>
      <c r="C92" s="220"/>
      <c r="D92" s="220"/>
      <c r="E92" s="220"/>
      <c r="F92" s="220"/>
      <c r="G92" s="220"/>
      <c r="H92" s="220"/>
      <c r="I92" s="220"/>
      <c r="J92" s="263"/>
      <c r="K92" s="263"/>
      <c r="L92" s="263"/>
      <c r="M92" s="314"/>
      <c r="N92" s="32"/>
    </row>
    <row r="93" spans="1:14" x14ac:dyDescent="0.25">
      <c r="A93" s="31"/>
      <c r="B93" s="35"/>
      <c r="C93" s="33"/>
      <c r="D93" s="33"/>
      <c r="E93" s="33"/>
      <c r="F93" s="33"/>
      <c r="G93" s="33"/>
      <c r="H93" s="33"/>
      <c r="I93" s="33"/>
      <c r="J93" s="33"/>
      <c r="K93" s="33"/>
      <c r="L93" s="33"/>
      <c r="M93" s="36"/>
      <c r="N93" s="32"/>
    </row>
    <row r="94" spans="1:14" ht="32.25" customHeight="1" x14ac:dyDescent="0.25">
      <c r="A94" s="31"/>
      <c r="B94" s="219" t="s">
        <v>127</v>
      </c>
      <c r="C94" s="220"/>
      <c r="D94" s="220"/>
      <c r="E94" s="220"/>
      <c r="F94" s="220"/>
      <c r="G94" s="220"/>
      <c r="H94" s="220"/>
      <c r="I94" s="220"/>
      <c r="J94" s="24"/>
      <c r="K94" s="33"/>
      <c r="L94" s="33"/>
      <c r="M94" s="36"/>
      <c r="N94" s="32"/>
    </row>
    <row r="95" spans="1:14" x14ac:dyDescent="0.25">
      <c r="A95" s="31"/>
      <c r="B95" s="165" t="str">
        <f>IF(J94="Yes","Please provide the name of the third party and explain:","")</f>
        <v/>
      </c>
      <c r="C95" s="166"/>
      <c r="D95" s="166"/>
      <c r="E95" s="166"/>
      <c r="F95" s="166"/>
      <c r="G95" s="166"/>
      <c r="H95" s="166"/>
      <c r="I95" s="166"/>
      <c r="J95" s="33"/>
      <c r="K95" s="33"/>
      <c r="L95" s="33"/>
      <c r="M95" s="36"/>
      <c r="N95" s="32"/>
    </row>
    <row r="96" spans="1:14" x14ac:dyDescent="0.25">
      <c r="A96" s="31"/>
      <c r="B96" s="161"/>
      <c r="C96" s="162"/>
      <c r="D96" s="162"/>
      <c r="E96" s="162"/>
      <c r="F96" s="162"/>
      <c r="G96" s="162"/>
      <c r="H96" s="162"/>
      <c r="I96" s="162"/>
      <c r="J96" s="162"/>
      <c r="K96" s="162"/>
      <c r="L96" s="162"/>
      <c r="M96" s="163"/>
      <c r="N96" s="32"/>
    </row>
    <row r="97" spans="1:14" x14ac:dyDescent="0.25">
      <c r="A97" s="31"/>
      <c r="B97" s="35"/>
      <c r="C97" s="33"/>
      <c r="D97" s="33"/>
      <c r="E97" s="33"/>
      <c r="F97" s="33"/>
      <c r="G97" s="33"/>
      <c r="H97" s="33"/>
      <c r="I97" s="33"/>
      <c r="J97" s="33"/>
      <c r="K97" s="33"/>
      <c r="L97" s="33"/>
      <c r="M97" s="36"/>
      <c r="N97" s="32"/>
    </row>
    <row r="98" spans="1:14" ht="39.75" customHeight="1" x14ac:dyDescent="0.25">
      <c r="A98" s="31"/>
      <c r="B98" s="219" t="s">
        <v>257</v>
      </c>
      <c r="C98" s="220"/>
      <c r="D98" s="220"/>
      <c r="E98" s="220"/>
      <c r="F98" s="220"/>
      <c r="G98" s="220"/>
      <c r="H98" s="220"/>
      <c r="I98" s="220"/>
      <c r="J98" s="220"/>
      <c r="K98" s="220"/>
      <c r="L98" s="24"/>
      <c r="M98" s="36"/>
      <c r="N98" s="32"/>
    </row>
    <row r="99" spans="1:14" x14ac:dyDescent="0.25">
      <c r="A99" s="31"/>
      <c r="B99" s="202" t="str">
        <f>IF(L98="Yes","Please give a brief description:","")</f>
        <v/>
      </c>
      <c r="C99" s="203"/>
      <c r="D99" s="203"/>
      <c r="E99" s="203"/>
      <c r="F99" s="211"/>
      <c r="G99" s="211"/>
      <c r="H99" s="211"/>
      <c r="I99" s="211"/>
      <c r="J99" s="211"/>
      <c r="K99" s="211"/>
      <c r="L99" s="211"/>
      <c r="M99" s="313"/>
      <c r="N99" s="32"/>
    </row>
    <row r="100" spans="1:14" x14ac:dyDescent="0.25">
      <c r="A100" s="31"/>
      <c r="B100" s="35"/>
      <c r="C100" s="33"/>
      <c r="D100" s="33"/>
      <c r="E100" s="33"/>
      <c r="F100" s="211"/>
      <c r="G100" s="211"/>
      <c r="H100" s="211"/>
      <c r="I100" s="211"/>
      <c r="J100" s="211"/>
      <c r="K100" s="211"/>
      <c r="L100" s="211"/>
      <c r="M100" s="313"/>
      <c r="N100" s="32"/>
    </row>
    <row r="101" spans="1:14" ht="6" customHeight="1" x14ac:dyDescent="0.25">
      <c r="A101" s="31"/>
      <c r="B101" s="35"/>
      <c r="C101" s="33"/>
      <c r="D101" s="33"/>
      <c r="E101" s="33"/>
      <c r="F101" s="33"/>
      <c r="G101" s="33"/>
      <c r="H101" s="33"/>
      <c r="I101" s="33"/>
      <c r="J101" s="33"/>
      <c r="K101" s="33"/>
      <c r="L101" s="33"/>
      <c r="M101" s="36"/>
      <c r="N101" s="32"/>
    </row>
    <row r="102" spans="1:14" ht="82.5" customHeight="1" x14ac:dyDescent="0.25">
      <c r="A102" s="31"/>
      <c r="B102" s="311" t="s">
        <v>250</v>
      </c>
      <c r="C102" s="182"/>
      <c r="D102" s="182"/>
      <c r="E102" s="182"/>
      <c r="F102" s="182"/>
      <c r="G102" s="182"/>
      <c r="H102" s="182"/>
      <c r="I102" s="182"/>
      <c r="J102" s="182"/>
      <c r="K102" s="182"/>
      <c r="L102" s="182"/>
      <c r="M102" s="312"/>
      <c r="N102" s="32"/>
    </row>
    <row r="103" spans="1:14" x14ac:dyDescent="0.25">
      <c r="A103" s="31"/>
      <c r="B103" s="35"/>
      <c r="C103" s="33"/>
      <c r="D103" s="33"/>
      <c r="E103" s="33"/>
      <c r="F103" s="33"/>
      <c r="G103" s="33"/>
      <c r="H103" s="33"/>
      <c r="I103" s="33"/>
      <c r="J103" s="33"/>
      <c r="K103" s="33"/>
      <c r="L103" s="33"/>
      <c r="M103" s="36"/>
      <c r="N103" s="32"/>
    </row>
    <row r="104" spans="1:14" ht="38.25" customHeight="1" x14ac:dyDescent="0.25">
      <c r="A104" s="31"/>
      <c r="B104" s="165" t="s">
        <v>173</v>
      </c>
      <c r="C104" s="166"/>
      <c r="D104" s="166"/>
      <c r="E104" s="166"/>
      <c r="F104" s="166"/>
      <c r="G104" s="166"/>
      <c r="H104" s="166"/>
      <c r="I104" s="166"/>
      <c r="J104" s="166"/>
      <c r="K104" s="166"/>
      <c r="L104" s="166"/>
      <c r="M104" s="167"/>
      <c r="N104" s="32"/>
    </row>
    <row r="105" spans="1:14" x14ac:dyDescent="0.25">
      <c r="A105" s="31"/>
      <c r="B105" s="161"/>
      <c r="C105" s="162"/>
      <c r="D105" s="162"/>
      <c r="E105" s="162"/>
      <c r="F105" s="162"/>
      <c r="G105" s="162"/>
      <c r="H105" s="162"/>
      <c r="I105" s="162"/>
      <c r="J105" s="162"/>
      <c r="K105" s="162"/>
      <c r="L105" s="162"/>
      <c r="M105" s="163"/>
      <c r="N105" s="32"/>
    </row>
    <row r="106" spans="1:14" x14ac:dyDescent="0.25">
      <c r="A106" s="31"/>
      <c r="B106" s="35"/>
      <c r="C106" s="33"/>
      <c r="D106" s="33"/>
      <c r="E106" s="33"/>
      <c r="F106" s="33"/>
      <c r="G106" s="33"/>
      <c r="H106" s="33"/>
      <c r="I106" s="33"/>
      <c r="J106" s="33"/>
      <c r="K106" s="33"/>
      <c r="L106" s="33"/>
      <c r="M106" s="36"/>
      <c r="N106" s="32"/>
    </row>
    <row r="107" spans="1:14" ht="15" customHeight="1" x14ac:dyDescent="0.25">
      <c r="A107" s="31"/>
      <c r="B107" s="219" t="s">
        <v>193</v>
      </c>
      <c r="C107" s="220"/>
      <c r="D107" s="220"/>
      <c r="E107" s="220"/>
      <c r="F107" s="220"/>
      <c r="G107" s="220"/>
      <c r="H107" s="220"/>
      <c r="I107" s="220"/>
      <c r="J107" s="24"/>
      <c r="K107" s="43"/>
      <c r="L107" s="33"/>
      <c r="M107" s="36"/>
      <c r="N107" s="32"/>
    </row>
    <row r="108" spans="1:14" x14ac:dyDescent="0.25">
      <c r="A108" s="31"/>
      <c r="B108" s="200" t="str">
        <f>IF(J107="Yes","…by whom?","")</f>
        <v/>
      </c>
      <c r="C108" s="201"/>
      <c r="D108" s="201"/>
      <c r="E108" s="201"/>
      <c r="F108" s="162"/>
      <c r="G108" s="162"/>
      <c r="H108" s="162"/>
      <c r="I108" s="162"/>
      <c r="J108" s="162"/>
      <c r="K108" s="162"/>
      <c r="L108" s="162"/>
      <c r="M108" s="36"/>
      <c r="N108" s="32"/>
    </row>
    <row r="109" spans="1:14" x14ac:dyDescent="0.25">
      <c r="A109" s="31"/>
      <c r="B109" s="200" t="str">
        <f>IF(J107="Yes","What might it be?","")</f>
        <v/>
      </c>
      <c r="C109" s="201"/>
      <c r="D109" s="201"/>
      <c r="E109" s="201"/>
      <c r="F109" s="162"/>
      <c r="G109" s="162"/>
      <c r="H109" s="162"/>
      <c r="I109" s="162"/>
      <c r="J109" s="162"/>
      <c r="K109" s="162"/>
      <c r="L109" s="162"/>
      <c r="M109" s="36"/>
      <c r="N109" s="32"/>
    </row>
    <row r="110" spans="1:14" x14ac:dyDescent="0.25">
      <c r="A110" s="31"/>
      <c r="B110" s="35"/>
      <c r="C110" s="33"/>
      <c r="D110" s="33"/>
      <c r="E110" s="33"/>
      <c r="F110" s="33"/>
      <c r="G110" s="33"/>
      <c r="H110" s="33"/>
      <c r="I110" s="33"/>
      <c r="J110" s="33"/>
      <c r="K110" s="33"/>
      <c r="L110" s="33"/>
      <c r="M110" s="36"/>
      <c r="N110" s="32"/>
    </row>
    <row r="111" spans="1:14" x14ac:dyDescent="0.25">
      <c r="A111" s="31"/>
      <c r="B111" s="35"/>
      <c r="C111" s="197" t="s">
        <v>95</v>
      </c>
      <c r="D111" s="197"/>
      <c r="E111" s="197"/>
      <c r="F111" s="197"/>
      <c r="G111" s="197"/>
      <c r="H111" s="21"/>
      <c r="I111" s="33"/>
      <c r="J111" s="33"/>
      <c r="K111" s="33"/>
      <c r="L111" s="33"/>
      <c r="M111" s="36"/>
      <c r="N111" s="32"/>
    </row>
    <row r="112" spans="1:14" x14ac:dyDescent="0.25">
      <c r="A112" s="31"/>
      <c r="B112" s="215" t="str">
        <f>IF(H111="Yes","Will it form part of their thesis work? ","")</f>
        <v/>
      </c>
      <c r="C112" s="197"/>
      <c r="D112" s="197"/>
      <c r="E112" s="197"/>
      <c r="F112" s="24"/>
      <c r="G112" s="241" t="str">
        <f>IF(F112="yes","UofT guidelines require reduced publication delays for student thesis work.  There may be questions about insurance coverage for non-employee students.","")</f>
        <v/>
      </c>
      <c r="H112" s="241"/>
      <c r="I112" s="241"/>
      <c r="J112" s="241"/>
      <c r="K112" s="241"/>
      <c r="L112" s="241"/>
      <c r="M112" s="242"/>
      <c r="N112" s="32"/>
    </row>
    <row r="113" spans="1:14" x14ac:dyDescent="0.25">
      <c r="A113" s="31"/>
      <c r="B113" s="35"/>
      <c r="C113" s="33"/>
      <c r="D113" s="33"/>
      <c r="E113" s="33"/>
      <c r="F113" s="33"/>
      <c r="G113" s="241"/>
      <c r="H113" s="241"/>
      <c r="I113" s="241"/>
      <c r="J113" s="241"/>
      <c r="K113" s="241"/>
      <c r="L113" s="241"/>
      <c r="M113" s="242"/>
      <c r="N113" s="32"/>
    </row>
    <row r="114" spans="1:14" x14ac:dyDescent="0.25">
      <c r="A114" s="31"/>
      <c r="B114" s="35"/>
      <c r="C114" s="33"/>
      <c r="D114" s="33"/>
      <c r="E114" s="33"/>
      <c r="F114" s="33"/>
      <c r="G114" s="33"/>
      <c r="H114" s="33"/>
      <c r="I114" s="33"/>
      <c r="J114" s="33"/>
      <c r="K114" s="33"/>
      <c r="L114" s="33"/>
      <c r="M114" s="36"/>
      <c r="N114" s="32"/>
    </row>
    <row r="115" spans="1:14" ht="33.75" customHeight="1" x14ac:dyDescent="0.25">
      <c r="A115" s="31"/>
      <c r="B115" s="219" t="s">
        <v>64</v>
      </c>
      <c r="C115" s="220"/>
      <c r="D115" s="220"/>
      <c r="E115" s="220"/>
      <c r="F115" s="220"/>
      <c r="G115" s="220"/>
      <c r="H115" s="220"/>
      <c r="I115" s="220"/>
      <c r="J115" s="24"/>
      <c r="K115" s="33"/>
      <c r="L115" s="33"/>
      <c r="M115" s="36"/>
      <c r="N115" s="32"/>
    </row>
    <row r="116" spans="1:14" x14ac:dyDescent="0.25">
      <c r="A116" s="31"/>
      <c r="B116" s="215" t="str">
        <f>IF(J115="No","Please explain:","")</f>
        <v/>
      </c>
      <c r="C116" s="197"/>
      <c r="D116" s="33"/>
      <c r="E116" s="33"/>
      <c r="F116" s="33"/>
      <c r="G116" s="33"/>
      <c r="H116" s="33"/>
      <c r="I116" s="33"/>
      <c r="J116" s="33"/>
      <c r="K116" s="33"/>
      <c r="L116" s="33"/>
      <c r="M116" s="36"/>
      <c r="N116" s="32"/>
    </row>
    <row r="117" spans="1:14" x14ac:dyDescent="0.25">
      <c r="A117" s="31"/>
      <c r="B117" s="294"/>
      <c r="C117" s="295"/>
      <c r="D117" s="295"/>
      <c r="E117" s="295"/>
      <c r="F117" s="295"/>
      <c r="G117" s="295"/>
      <c r="H117" s="295"/>
      <c r="I117" s="295"/>
      <c r="J117" s="295"/>
      <c r="K117" s="295"/>
      <c r="L117" s="295"/>
      <c r="M117" s="296"/>
      <c r="N117" s="32"/>
    </row>
    <row r="118" spans="1:14" x14ac:dyDescent="0.25">
      <c r="A118" s="31"/>
      <c r="B118" s="35"/>
      <c r="C118" s="33"/>
      <c r="D118" s="33"/>
      <c r="E118" s="33"/>
      <c r="F118" s="33"/>
      <c r="G118" s="33"/>
      <c r="H118" s="33"/>
      <c r="I118" s="33"/>
      <c r="J118" s="33"/>
      <c r="K118" s="33"/>
      <c r="L118" s="33"/>
      <c r="M118" s="36"/>
      <c r="N118" s="32"/>
    </row>
    <row r="119" spans="1:14" ht="15" customHeight="1" x14ac:dyDescent="0.25">
      <c r="A119" s="31"/>
      <c r="B119" s="194" t="s">
        <v>65</v>
      </c>
      <c r="C119" s="195"/>
      <c r="D119" s="195"/>
      <c r="E119" s="195"/>
      <c r="F119" s="195"/>
      <c r="G119" s="195"/>
      <c r="H119" s="195"/>
      <c r="I119" s="195"/>
      <c r="J119" s="195"/>
      <c r="K119" s="195"/>
      <c r="L119" s="195"/>
      <c r="M119" s="196"/>
      <c r="N119" s="32"/>
    </row>
    <row r="120" spans="1:14" x14ac:dyDescent="0.25">
      <c r="A120" s="31"/>
      <c r="B120" s="35"/>
      <c r="C120" s="33"/>
      <c r="D120" s="33"/>
      <c r="E120" s="33"/>
      <c r="F120" s="33"/>
      <c r="G120" s="33"/>
      <c r="H120" s="33"/>
      <c r="I120" s="33"/>
      <c r="J120" s="33"/>
      <c r="K120" s="33"/>
      <c r="L120" s="33"/>
      <c r="M120" s="36"/>
      <c r="N120" s="32"/>
    </row>
    <row r="121" spans="1:14" ht="15" customHeight="1" x14ac:dyDescent="0.25">
      <c r="A121" s="31"/>
      <c r="B121" s="272" t="s">
        <v>238</v>
      </c>
      <c r="C121" s="273"/>
      <c r="D121" s="273"/>
      <c r="E121" s="273"/>
      <c r="F121" s="273"/>
      <c r="G121" s="24"/>
      <c r="H121" s="297" t="s">
        <v>180</v>
      </c>
      <c r="I121" s="297"/>
      <c r="J121" s="297"/>
      <c r="K121" s="297"/>
      <c r="L121" s="297"/>
      <c r="M121" s="298"/>
      <c r="N121" s="32"/>
    </row>
    <row r="122" spans="1:14" x14ac:dyDescent="0.25">
      <c r="A122" s="31"/>
      <c r="B122" s="153" t="str">
        <f>IF(G121="No","Please provide REB  file number:","")</f>
        <v/>
      </c>
      <c r="C122" s="154"/>
      <c r="D122" s="154"/>
      <c r="E122" s="154"/>
      <c r="F122" s="299"/>
      <c r="G122" s="299"/>
      <c r="H122" s="299"/>
      <c r="I122" s="299"/>
      <c r="J122" s="299"/>
      <c r="K122" s="299"/>
      <c r="L122" s="33"/>
      <c r="M122" s="36"/>
      <c r="N122" s="32"/>
    </row>
    <row r="123" spans="1:14" x14ac:dyDescent="0.25">
      <c r="A123" s="31"/>
      <c r="B123" s="200" t="str">
        <f>IF(G121="Yes","When will the protocol be submitted to the REB?","")</f>
        <v/>
      </c>
      <c r="C123" s="201"/>
      <c r="D123" s="201"/>
      <c r="E123" s="201"/>
      <c r="F123" s="201"/>
      <c r="G123" s="183"/>
      <c r="H123" s="183"/>
      <c r="I123" s="183"/>
      <c r="J123" s="183"/>
      <c r="K123" s="183"/>
      <c r="L123" s="9"/>
      <c r="M123" s="10"/>
      <c r="N123" s="32"/>
    </row>
    <row r="124" spans="1:14" x14ac:dyDescent="0.25">
      <c r="A124" s="31"/>
      <c r="B124" s="35"/>
      <c r="C124" s="33"/>
      <c r="D124" s="154" t="str">
        <f>IF(G121="Yes","For which review date?","")</f>
        <v/>
      </c>
      <c r="E124" s="154"/>
      <c r="F124" s="154"/>
      <c r="G124" s="183"/>
      <c r="H124" s="183"/>
      <c r="I124" s="183"/>
      <c r="J124" s="183"/>
      <c r="K124" s="183"/>
      <c r="L124" s="33"/>
      <c r="M124" s="36"/>
      <c r="N124" s="32"/>
    </row>
    <row r="125" spans="1:14" x14ac:dyDescent="0.25">
      <c r="A125" s="31"/>
      <c r="B125" s="35"/>
      <c r="C125" s="33"/>
      <c r="D125" s="33"/>
      <c r="E125" s="33"/>
      <c r="F125" s="33"/>
      <c r="G125" s="33"/>
      <c r="H125" s="33"/>
      <c r="I125" s="33"/>
      <c r="J125" s="33"/>
      <c r="K125" s="33"/>
      <c r="L125" s="33"/>
      <c r="M125" s="36"/>
      <c r="N125" s="32"/>
    </row>
    <row r="126" spans="1:14" x14ac:dyDescent="0.25">
      <c r="A126" s="31"/>
      <c r="B126" s="198" t="s">
        <v>68</v>
      </c>
      <c r="C126" s="199"/>
      <c r="D126" s="199"/>
      <c r="E126" s="199"/>
      <c r="F126" s="199"/>
      <c r="G126" s="199"/>
      <c r="H126" s="199"/>
      <c r="I126" s="15"/>
      <c r="J126" s="33"/>
      <c r="K126" s="33"/>
      <c r="L126" s="33"/>
      <c r="M126" s="36"/>
      <c r="N126" s="32"/>
    </row>
    <row r="127" spans="1:14" x14ac:dyDescent="0.25">
      <c r="A127" s="31"/>
      <c r="B127" s="35"/>
      <c r="C127" s="33"/>
      <c r="D127" s="33"/>
      <c r="E127" s="199" t="s">
        <v>69</v>
      </c>
      <c r="F127" s="199"/>
      <c r="G127" s="199"/>
      <c r="H127" s="199"/>
      <c r="I127" s="15"/>
      <c r="J127" s="33"/>
      <c r="K127" s="33"/>
      <c r="L127" s="33"/>
      <c r="M127" s="36"/>
      <c r="N127" s="32"/>
    </row>
    <row r="128" spans="1:14" x14ac:dyDescent="0.25">
      <c r="A128" s="31"/>
      <c r="B128" s="215" t="s">
        <v>162</v>
      </c>
      <c r="C128" s="197"/>
      <c r="D128" s="197"/>
      <c r="E128" s="197"/>
      <c r="F128" s="197"/>
      <c r="G128" s="197"/>
      <c r="H128" s="15"/>
      <c r="I128" s="300" t="str">
        <f>IF(H128="Yes","Please contact the Research Biosafety Committee.","")</f>
        <v/>
      </c>
      <c r="J128" s="300"/>
      <c r="K128" s="300"/>
      <c r="L128" s="300"/>
      <c r="M128" s="301"/>
      <c r="N128" s="32"/>
    </row>
    <row r="129" spans="1:14" x14ac:dyDescent="0.25">
      <c r="A129" s="31"/>
      <c r="B129" s="35"/>
      <c r="C129" s="33"/>
      <c r="D129" s="33"/>
      <c r="E129" s="33"/>
      <c r="F129" s="33"/>
      <c r="G129" s="33"/>
      <c r="H129" s="33"/>
      <c r="I129" s="33"/>
      <c r="J129" s="33"/>
      <c r="K129" s="33"/>
      <c r="L129" s="33"/>
      <c r="M129" s="36"/>
      <c r="N129" s="32"/>
    </row>
    <row r="130" spans="1:14" ht="15" customHeight="1" x14ac:dyDescent="0.25">
      <c r="A130" s="31"/>
      <c r="B130" s="194" t="s">
        <v>128</v>
      </c>
      <c r="C130" s="195"/>
      <c r="D130" s="195"/>
      <c r="E130" s="195"/>
      <c r="F130" s="195"/>
      <c r="G130" s="195"/>
      <c r="H130" s="195"/>
      <c r="I130" s="195"/>
      <c r="J130" s="195"/>
      <c r="K130" s="195"/>
      <c r="L130" s="195"/>
      <c r="M130" s="196"/>
      <c r="N130" s="32"/>
    </row>
    <row r="131" spans="1:14" x14ac:dyDescent="0.25">
      <c r="A131" s="31"/>
      <c r="B131" s="35"/>
      <c r="C131" s="33"/>
      <c r="D131" s="33"/>
      <c r="E131" s="33"/>
      <c r="F131" s="33"/>
      <c r="G131" s="33"/>
      <c r="H131" s="33"/>
      <c r="I131" s="33"/>
      <c r="J131" s="33"/>
      <c r="K131" s="33"/>
      <c r="L131" s="33"/>
      <c r="M131" s="36"/>
      <c r="N131" s="32"/>
    </row>
    <row r="132" spans="1:14" ht="33.75" customHeight="1" x14ac:dyDescent="0.25">
      <c r="A132" s="31"/>
      <c r="B132" s="219" t="s">
        <v>129</v>
      </c>
      <c r="C132" s="220"/>
      <c r="D132" s="220"/>
      <c r="E132" s="220"/>
      <c r="F132" s="220"/>
      <c r="G132" s="220"/>
      <c r="H132" s="220"/>
      <c r="I132" s="220"/>
      <c r="J132" s="24"/>
      <c r="K132" s="33"/>
      <c r="L132" s="33"/>
      <c r="M132" s="36"/>
      <c r="N132" s="32"/>
    </row>
    <row r="133" spans="1:14" x14ac:dyDescent="0.25">
      <c r="A133" s="31"/>
      <c r="B133" s="198" t="str">
        <f>IF(J132="Yes","Is the budget still under negotiation?","")</f>
        <v/>
      </c>
      <c r="C133" s="199"/>
      <c r="D133" s="199"/>
      <c r="E133" s="199"/>
      <c r="F133" s="199"/>
      <c r="G133" s="17"/>
      <c r="H133" s="309" t="str">
        <f>IF(J132="yes","Please attach the budget for this Study, if applicable.","")</f>
        <v/>
      </c>
      <c r="I133" s="309"/>
      <c r="J133" s="309"/>
      <c r="K133" s="309"/>
      <c r="L133" s="309"/>
      <c r="M133" s="310"/>
      <c r="N133" s="32"/>
    </row>
    <row r="134" spans="1:14" x14ac:dyDescent="0.25">
      <c r="A134" s="31"/>
      <c r="B134" s="35"/>
      <c r="C134" s="33"/>
      <c r="D134" s="33"/>
      <c r="E134" s="33"/>
      <c r="F134" s="33"/>
      <c r="G134" s="33"/>
      <c r="H134" s="33"/>
      <c r="I134" s="33"/>
      <c r="J134" s="33"/>
      <c r="K134" s="33"/>
      <c r="L134" s="33"/>
      <c r="M134" s="36"/>
      <c r="N134" s="32"/>
    </row>
    <row r="135" spans="1:14" ht="15" customHeight="1" x14ac:dyDescent="0.25">
      <c r="A135" s="31"/>
      <c r="B135" s="236" t="str">
        <f>HYPERLINK("#Instructions_Checklist!a1", "Please click here to return to the checklist")</f>
        <v>Please click here to return to the checklist</v>
      </c>
      <c r="C135" s="203"/>
      <c r="D135" s="203"/>
      <c r="E135" s="203"/>
      <c r="F135" s="203"/>
      <c r="G135" s="203"/>
      <c r="H135" s="203"/>
      <c r="I135" s="203"/>
      <c r="J135" s="203"/>
      <c r="K135" s="203"/>
      <c r="L135" s="203"/>
      <c r="M135" s="237"/>
      <c r="N135" s="32"/>
    </row>
    <row r="136" spans="1:14" ht="15.75" thickBot="1" x14ac:dyDescent="0.3">
      <c r="A136" s="31"/>
      <c r="B136" s="47"/>
      <c r="C136" s="48"/>
      <c r="D136" s="48"/>
      <c r="E136" s="48"/>
      <c r="F136" s="48"/>
      <c r="G136" s="48"/>
      <c r="H136" s="48"/>
      <c r="I136" s="48"/>
      <c r="J136" s="48"/>
      <c r="K136" s="48"/>
      <c r="L136" s="48"/>
      <c r="M136" s="49"/>
      <c r="N136" s="32"/>
    </row>
    <row r="137" spans="1:14" ht="15.75" thickBot="1" x14ac:dyDescent="0.3">
      <c r="A137" s="50"/>
      <c r="B137" s="51"/>
      <c r="C137" s="51"/>
      <c r="D137" s="51"/>
      <c r="E137" s="51"/>
      <c r="F137" s="51"/>
      <c r="G137" s="51"/>
      <c r="H137" s="51"/>
      <c r="I137" s="51"/>
      <c r="J137" s="51"/>
      <c r="K137" s="51"/>
      <c r="L137" s="51"/>
      <c r="M137" s="51"/>
      <c r="N137" s="52"/>
    </row>
  </sheetData>
  <sheetProtection sheet="1" formatRows="0"/>
  <mergeCells count="123">
    <mergeCell ref="B2:M2"/>
    <mergeCell ref="B3:M3"/>
    <mergeCell ref="B6:M6"/>
    <mergeCell ref="B5:M5"/>
    <mergeCell ref="C11:K11"/>
    <mergeCell ref="B7:M7"/>
    <mergeCell ref="C12:K12"/>
    <mergeCell ref="B27:H27"/>
    <mergeCell ref="B38:H38"/>
    <mergeCell ref="C13:K13"/>
    <mergeCell ref="C14:K14"/>
    <mergeCell ref="B17:M17"/>
    <mergeCell ref="B18:H18"/>
    <mergeCell ref="J18:L18"/>
    <mergeCell ref="B19:K19"/>
    <mergeCell ref="C9:D9"/>
    <mergeCell ref="C10:J10"/>
    <mergeCell ref="E42:H42"/>
    <mergeCell ref="E43:H43"/>
    <mergeCell ref="B45:I45"/>
    <mergeCell ref="B21:M21"/>
    <mergeCell ref="B23:M23"/>
    <mergeCell ref="B39:H39"/>
    <mergeCell ref="B35:H35"/>
    <mergeCell ref="B25:H25"/>
    <mergeCell ref="B26:K26"/>
    <mergeCell ref="B28:K28"/>
    <mergeCell ref="B29:H29"/>
    <mergeCell ref="B30:K30"/>
    <mergeCell ref="B32:K32"/>
    <mergeCell ref="B31:H31"/>
    <mergeCell ref="B33:H33"/>
    <mergeCell ref="B34:K34"/>
    <mergeCell ref="B36:K36"/>
    <mergeCell ref="B37:H37"/>
    <mergeCell ref="B40:H40"/>
    <mergeCell ref="B53:M53"/>
    <mergeCell ref="B52:E52"/>
    <mergeCell ref="B56:I56"/>
    <mergeCell ref="B54:J54"/>
    <mergeCell ref="J45:K45"/>
    <mergeCell ref="B46:I46"/>
    <mergeCell ref="J46:K46"/>
    <mergeCell ref="B49:M49"/>
    <mergeCell ref="B48:F48"/>
    <mergeCell ref="B51:M51"/>
    <mergeCell ref="B50:G50"/>
    <mergeCell ref="B58:C58"/>
    <mergeCell ref="H58:I58"/>
    <mergeCell ref="H59:I59"/>
    <mergeCell ref="B59:C59"/>
    <mergeCell ref="B61:C61"/>
    <mergeCell ref="D61:G61"/>
    <mergeCell ref="H61:I61"/>
    <mergeCell ref="J58:M58"/>
    <mergeCell ref="D58:G58"/>
    <mergeCell ref="D59:G59"/>
    <mergeCell ref="J59:M59"/>
    <mergeCell ref="B64:H64"/>
    <mergeCell ref="B66:H66"/>
    <mergeCell ref="B69:C69"/>
    <mergeCell ref="B70:C70"/>
    <mergeCell ref="B71:C71"/>
    <mergeCell ref="E71:M71"/>
    <mergeCell ref="J61:M61"/>
    <mergeCell ref="B62:C62"/>
    <mergeCell ref="D62:G62"/>
    <mergeCell ref="H62:I62"/>
    <mergeCell ref="J62:M62"/>
    <mergeCell ref="B79:M79"/>
    <mergeCell ref="B81:I81"/>
    <mergeCell ref="B83:M83"/>
    <mergeCell ref="B82:G82"/>
    <mergeCell ref="B88:I88"/>
    <mergeCell ref="D72:E72"/>
    <mergeCell ref="F72:M73"/>
    <mergeCell ref="B75:F75"/>
    <mergeCell ref="B77:F77"/>
    <mergeCell ref="B76:E76"/>
    <mergeCell ref="F76:M76"/>
    <mergeCell ref="B90:M90"/>
    <mergeCell ref="B89:M89"/>
    <mergeCell ref="C111:G111"/>
    <mergeCell ref="B112:E112"/>
    <mergeCell ref="G112:M113"/>
    <mergeCell ref="B115:I115"/>
    <mergeCell ref="B108:E108"/>
    <mergeCell ref="F108:L108"/>
    <mergeCell ref="B109:E109"/>
    <mergeCell ref="F109:L109"/>
    <mergeCell ref="B102:M102"/>
    <mergeCell ref="B104:M104"/>
    <mergeCell ref="B105:M105"/>
    <mergeCell ref="B107:I107"/>
    <mergeCell ref="B95:I95"/>
    <mergeCell ref="B98:K98"/>
    <mergeCell ref="B99:E99"/>
    <mergeCell ref="F99:M100"/>
    <mergeCell ref="B91:I91"/>
    <mergeCell ref="B92:I92"/>
    <mergeCell ref="J92:M92"/>
    <mergeCell ref="B94:I94"/>
    <mergeCell ref="B96:M96"/>
    <mergeCell ref="B122:E122"/>
    <mergeCell ref="F122:K122"/>
    <mergeCell ref="B123:F123"/>
    <mergeCell ref="G123:K123"/>
    <mergeCell ref="D124:F124"/>
    <mergeCell ref="G124:K124"/>
    <mergeCell ref="B117:M117"/>
    <mergeCell ref="B116:C116"/>
    <mergeCell ref="B121:F121"/>
    <mergeCell ref="H121:M121"/>
    <mergeCell ref="B119:M119"/>
    <mergeCell ref="B135:M135"/>
    <mergeCell ref="I128:M128"/>
    <mergeCell ref="B132:I132"/>
    <mergeCell ref="B133:F133"/>
    <mergeCell ref="H133:M133"/>
    <mergeCell ref="B130:M130"/>
    <mergeCell ref="B126:H126"/>
    <mergeCell ref="E127:H127"/>
    <mergeCell ref="B128:G128"/>
  </mergeCells>
  <conditionalFormatting sqref="I18">
    <cfRule type="notContainsText" dxfId="197" priority="74" operator="notContains" text="*">
      <formula>ISERROR(SEARCH("*",I18))</formula>
    </cfRule>
  </conditionalFormatting>
  <conditionalFormatting sqref="E9">
    <cfRule type="notContainsText" dxfId="196" priority="76" operator="notContains" text="*">
      <formula>ISERROR(SEARCH("*",E9))</formula>
    </cfRule>
  </conditionalFormatting>
  <conditionalFormatting sqref="L19">
    <cfRule type="expression" dxfId="195" priority="75">
      <formula>IF(AND($L$19="",$B$19="You answered yes to one of the above, has this information been disclosed in the REB application? (drop down)"),TRUE,FALSE)</formula>
    </cfRule>
  </conditionalFormatting>
  <conditionalFormatting sqref="L11:L14">
    <cfRule type="expression" dxfId="194" priority="77">
      <formula>IF(AND($E$9="Yes",L11=""),TRUE,FALSE)</formula>
    </cfRule>
  </conditionalFormatting>
  <conditionalFormatting sqref="L26 I38 I40">
    <cfRule type="expression" dxfId="193" priority="73">
      <formula>IF(I26="",TRUE,FALSE)</formula>
    </cfRule>
  </conditionalFormatting>
  <conditionalFormatting sqref="L28">
    <cfRule type="expression" dxfId="192" priority="72">
      <formula>IF(L28="",TRUE,FALSE)</formula>
    </cfRule>
  </conditionalFormatting>
  <conditionalFormatting sqref="L32">
    <cfRule type="expression" dxfId="191" priority="71">
      <formula>IF(L32="",TRUE,FALSE)</formula>
    </cfRule>
  </conditionalFormatting>
  <conditionalFormatting sqref="I42">
    <cfRule type="expression" dxfId="190" priority="69">
      <formula>IF(I42="",TRUE,FALSE)</formula>
    </cfRule>
  </conditionalFormatting>
  <conditionalFormatting sqref="I43">
    <cfRule type="expression" dxfId="189" priority="68">
      <formula>IF(I43="",TRUE,FALSE)</formula>
    </cfRule>
  </conditionalFormatting>
  <conditionalFormatting sqref="J45">
    <cfRule type="expression" dxfId="188" priority="67">
      <formula>IF(J45="",TRUE,FALSE)</formula>
    </cfRule>
  </conditionalFormatting>
  <conditionalFormatting sqref="J46">
    <cfRule type="expression" dxfId="187" priority="66">
      <formula>IF(J46="",TRUE,FALSE)</formula>
    </cfRule>
  </conditionalFormatting>
  <conditionalFormatting sqref="B49">
    <cfRule type="expression" dxfId="186" priority="65">
      <formula>IF(B49="",TRUE,FALSE)</formula>
    </cfRule>
  </conditionalFormatting>
  <conditionalFormatting sqref="B51">
    <cfRule type="expression" dxfId="185" priority="64">
      <formula>IF(B51="",TRUE,FALSE)</formula>
    </cfRule>
  </conditionalFormatting>
  <conditionalFormatting sqref="B53">
    <cfRule type="expression" dxfId="184" priority="63">
      <formula>IF(B53="",TRUE,FALSE)</formula>
    </cfRule>
  </conditionalFormatting>
  <conditionalFormatting sqref="J56">
    <cfRule type="expression" dxfId="183" priority="62">
      <formula>IF(J56="",TRUE,FALSE)</formula>
    </cfRule>
  </conditionalFormatting>
  <conditionalFormatting sqref="K54">
    <cfRule type="expression" dxfId="182" priority="61">
      <formula>IF(K54="",TRUE,FALSE)</formula>
    </cfRule>
  </conditionalFormatting>
  <conditionalFormatting sqref="D58">
    <cfRule type="expression" dxfId="181" priority="60">
      <formula>IF(D58="",TRUE,FALSE)</formula>
    </cfRule>
  </conditionalFormatting>
  <conditionalFormatting sqref="J58">
    <cfRule type="expression" dxfId="180" priority="59">
      <formula>IF(J58="",TRUE,FALSE)</formula>
    </cfRule>
  </conditionalFormatting>
  <conditionalFormatting sqref="D59">
    <cfRule type="expression" dxfId="179" priority="58">
      <formula>IF(D59="",TRUE,FALSE)</formula>
    </cfRule>
  </conditionalFormatting>
  <conditionalFormatting sqref="J59">
    <cfRule type="expression" dxfId="178" priority="57">
      <formula>IF(J59="",TRUE,FALSE)</formula>
    </cfRule>
  </conditionalFormatting>
  <conditionalFormatting sqref="D61">
    <cfRule type="expression" dxfId="177" priority="56">
      <formula>IF(D61="",TRUE,FALSE)</formula>
    </cfRule>
  </conditionalFormatting>
  <conditionalFormatting sqref="J61">
    <cfRule type="expression" dxfId="176" priority="55">
      <formula>IF(J61="",TRUE,FALSE)</formula>
    </cfRule>
  </conditionalFormatting>
  <conditionalFormatting sqref="D62">
    <cfRule type="expression" dxfId="175" priority="54">
      <formula>IF(D62="",TRUE,FALSE)</formula>
    </cfRule>
  </conditionalFormatting>
  <conditionalFormatting sqref="J62">
    <cfRule type="expression" dxfId="174" priority="53">
      <formula>IF(J62="",TRUE,FALSE)</formula>
    </cfRule>
  </conditionalFormatting>
  <conditionalFormatting sqref="I64">
    <cfRule type="expression" dxfId="173" priority="52">
      <formula>IF(I64="",TRUE,FALSE)</formula>
    </cfRule>
  </conditionalFormatting>
  <conditionalFormatting sqref="I66">
    <cfRule type="expression" dxfId="172" priority="51">
      <formula>IF(I66="",TRUE,FALSE)</formula>
    </cfRule>
  </conditionalFormatting>
  <conditionalFormatting sqref="D69">
    <cfRule type="expression" dxfId="171" priority="50">
      <formula>IF(D69="",TRUE,FALSE)</formula>
    </cfRule>
  </conditionalFormatting>
  <conditionalFormatting sqref="D70">
    <cfRule type="expression" dxfId="170" priority="49">
      <formula>IF(D70="",TRUE,FALSE)</formula>
    </cfRule>
  </conditionalFormatting>
  <conditionalFormatting sqref="D71">
    <cfRule type="expression" dxfId="169" priority="48">
      <formula>IF(D71="",TRUE,FALSE)</formula>
    </cfRule>
  </conditionalFormatting>
  <conditionalFormatting sqref="F72">
    <cfRule type="expression" dxfId="168" priority="47">
      <formula>IF(AND($D$71="Yes",I72=""),TRUE,FALSE)</formula>
    </cfRule>
  </conditionalFormatting>
  <conditionalFormatting sqref="G75">
    <cfRule type="expression" dxfId="167" priority="46">
      <formula>IF(G75="",TRUE,FALSE)</formula>
    </cfRule>
  </conditionalFormatting>
  <conditionalFormatting sqref="G77">
    <cfRule type="expression" dxfId="166" priority="45">
      <formula>IF(G77="",TRUE,FALSE)</formula>
    </cfRule>
  </conditionalFormatting>
  <conditionalFormatting sqref="B79">
    <cfRule type="expression" dxfId="165" priority="44">
      <formula>IF(AND($G$77="No",$B$79=""),TRUE,FALSE)</formula>
    </cfRule>
  </conditionalFormatting>
  <conditionalFormatting sqref="J81">
    <cfRule type="expression" dxfId="164" priority="43">
      <formula>IF(J81="",TRUE,FALSE)</formula>
    </cfRule>
  </conditionalFormatting>
  <conditionalFormatting sqref="B83">
    <cfRule type="expression" dxfId="163" priority="42">
      <formula>IF(AND($J$81="No",$B$83=""),TRUE,FALSE)</formula>
    </cfRule>
  </conditionalFormatting>
  <conditionalFormatting sqref="I85">
    <cfRule type="expression" dxfId="162" priority="41">
      <formula>IF(AND($J$81="Yes",$I$85=""),TRUE,FALSE)</formula>
    </cfRule>
  </conditionalFormatting>
  <conditionalFormatting sqref="I86">
    <cfRule type="expression" dxfId="161" priority="39">
      <formula>IF(AND($J$81="Yes",$I$86=""),TRUE,FALSE)</formula>
    </cfRule>
  </conditionalFormatting>
  <conditionalFormatting sqref="J88">
    <cfRule type="expression" dxfId="160" priority="38">
      <formula>IF(J88="",TRUE,FALSE)</formula>
    </cfRule>
  </conditionalFormatting>
  <conditionalFormatting sqref="J91">
    <cfRule type="expression" dxfId="159" priority="36">
      <formula>IF(J91="",TRUE,FALSE)</formula>
    </cfRule>
  </conditionalFormatting>
  <conditionalFormatting sqref="J92">
    <cfRule type="expression" dxfId="158" priority="35">
      <formula>IF(AND($J$91="Yes",$J$92=""),TRUE,FALSE)</formula>
    </cfRule>
  </conditionalFormatting>
  <conditionalFormatting sqref="J94">
    <cfRule type="expression" dxfId="157" priority="34">
      <formula>IF(J94="",TRUE,FALSE)</formula>
    </cfRule>
  </conditionalFormatting>
  <conditionalFormatting sqref="B96">
    <cfRule type="expression" dxfId="156" priority="33">
      <formula>IF(AND($J$94="Yes",$B$96=""),TRUE,FALSE)</formula>
    </cfRule>
  </conditionalFormatting>
  <conditionalFormatting sqref="L98">
    <cfRule type="expression" dxfId="155" priority="32">
      <formula>IF(L98="",TRUE,FALSE)</formula>
    </cfRule>
  </conditionalFormatting>
  <conditionalFormatting sqref="F99">
    <cfRule type="expression" dxfId="154" priority="31">
      <formula>IF(AND($L$98="Yes",$F$99=""),TRUE,FALSE)</formula>
    </cfRule>
  </conditionalFormatting>
  <conditionalFormatting sqref="B105">
    <cfRule type="expression" dxfId="153" priority="30">
      <formula>IF(B105="",TRUE,FALSE)</formula>
    </cfRule>
  </conditionalFormatting>
  <conditionalFormatting sqref="T108">
    <cfRule type="expression" dxfId="152" priority="27">
      <formula>IF(AND($G$59="Yes",$F$60=""),TRUE,FALSE)</formula>
    </cfRule>
  </conditionalFormatting>
  <conditionalFormatting sqref="T109">
    <cfRule type="expression" dxfId="151" priority="26">
      <formula>IF(AND($G$59="Yes",$F$61=""),TRUE,FALSE)</formula>
    </cfRule>
  </conditionalFormatting>
  <conditionalFormatting sqref="J107">
    <cfRule type="notContainsText" dxfId="150" priority="25" operator="notContains" text="*">
      <formula>ISERROR(SEARCH("*",J107))</formula>
    </cfRule>
  </conditionalFormatting>
  <conditionalFormatting sqref="F108">
    <cfRule type="expression" dxfId="149" priority="24">
      <formula>IF(AND($J$107="Yes",$F$108=""),TRUE,FALSE)</formula>
    </cfRule>
  </conditionalFormatting>
  <conditionalFormatting sqref="F109">
    <cfRule type="expression" dxfId="148" priority="23">
      <formula>IF(AND($J$107="Yes",$F$109=""),TRUE,FALSE)</formula>
    </cfRule>
  </conditionalFormatting>
  <conditionalFormatting sqref="H111">
    <cfRule type="notContainsText" dxfId="147" priority="21" operator="notContains" text="*">
      <formula>ISERROR(SEARCH("*",H111))</formula>
    </cfRule>
  </conditionalFormatting>
  <conditionalFormatting sqref="F112">
    <cfRule type="expression" dxfId="146" priority="22">
      <formula>IF(AND($H$111="Yes",$F$112=""),TRUE,FALSE)</formula>
    </cfRule>
  </conditionalFormatting>
  <conditionalFormatting sqref="J115">
    <cfRule type="notContainsText" dxfId="145" priority="20" operator="notContains" text="*">
      <formula>ISERROR(SEARCH("*",J115))</formula>
    </cfRule>
  </conditionalFormatting>
  <conditionalFormatting sqref="B117">
    <cfRule type="expression" dxfId="144" priority="18">
      <formula>IF(AND($J$115="No",$B$117=""),TRUE,FALSE)</formula>
    </cfRule>
  </conditionalFormatting>
  <conditionalFormatting sqref="G121">
    <cfRule type="notContainsText" dxfId="143" priority="16" operator="notContains" text="*">
      <formula>ISERROR(SEARCH("*",G121))</formula>
    </cfRule>
  </conditionalFormatting>
  <conditionalFormatting sqref="G123">
    <cfRule type="expression" dxfId="142" priority="15">
      <formula>IF(AND($G$121="Yes",$G$123=""),TRUE,FALSE)</formula>
    </cfRule>
  </conditionalFormatting>
  <conditionalFormatting sqref="F122">
    <cfRule type="expression" dxfId="141" priority="14">
      <formula>IF(AND(G121="No",F122=""),TRUE,FALSE)</formula>
    </cfRule>
  </conditionalFormatting>
  <conditionalFormatting sqref="G124">
    <cfRule type="expression" dxfId="140" priority="13">
      <formula>IF(AND($G$121="Yes",G124=""),TRUE,FALSE)</formula>
    </cfRule>
  </conditionalFormatting>
  <conditionalFormatting sqref="H128">
    <cfRule type="notContainsText" dxfId="139" priority="10" operator="notContains" text="*">
      <formula>ISERROR(SEARCH("*",H128))</formula>
    </cfRule>
  </conditionalFormatting>
  <conditionalFormatting sqref="I126">
    <cfRule type="notContainsText" dxfId="138" priority="12" operator="notContains" text="*">
      <formula>ISERROR(SEARCH("*",I126))</formula>
    </cfRule>
  </conditionalFormatting>
  <conditionalFormatting sqref="I127">
    <cfRule type="notContainsText" dxfId="137" priority="11" operator="notContains" text="*">
      <formula>ISERROR(SEARCH("*",I127))</formula>
    </cfRule>
  </conditionalFormatting>
  <conditionalFormatting sqref="J132">
    <cfRule type="notContainsText" dxfId="136" priority="6" operator="notContains" text="*">
      <formula>ISERROR(SEARCH("*",J132))</formula>
    </cfRule>
  </conditionalFormatting>
  <conditionalFormatting sqref="G133">
    <cfRule type="expression" dxfId="135" priority="5">
      <formula>IF(AND($J$132="Yes",$G$133=""),TRUE,FALSE)</formula>
    </cfRule>
  </conditionalFormatting>
  <conditionalFormatting sqref="B90">
    <cfRule type="expression" dxfId="134" priority="4">
      <formula>IF(AND($J$88="Yes",$J$89=""),TRUE,FALSE)</formula>
    </cfRule>
  </conditionalFormatting>
  <conditionalFormatting sqref="F76">
    <cfRule type="expression" dxfId="133" priority="3">
      <formula>IF(AND($G$75="Yes",$F$76=""),TRUE,FALSE)</formula>
    </cfRule>
  </conditionalFormatting>
  <conditionalFormatting sqref="L30">
    <cfRule type="expression" dxfId="132" priority="2">
      <formula>IF(L30="",TRUE,FALSE)</formula>
    </cfRule>
  </conditionalFormatting>
  <conditionalFormatting sqref="L34 L36">
    <cfRule type="expression" dxfId="131" priority="1">
      <formula>IF(L34="",TRUE,FALSE)</formula>
    </cfRule>
  </conditionalFormatting>
  <dataValidations count="3">
    <dataValidation type="list" allowBlank="1" showInputMessage="1" showErrorMessage="1" sqref="L11:L14 D69:D71 I42:I43 L28 L26 L30 L32 L34 L36 I40 I38">
      <formula1>"Yes"</formula1>
    </dataValidation>
    <dataValidation type="list" allowBlank="1" showInputMessage="1" showErrorMessage="1" sqref="E9 L19 I18 K54 J56 I64 I66 G75 G77 J91 I85:I86 G133 J94 L98 J107 H111 F112 J115 G121 H128 I126:I127 J88">
      <formula1>"Yes,No"</formula1>
    </dataValidation>
    <dataValidation type="list" allowBlank="1" showInputMessage="1" showErrorMessage="1" sqref="J132 J81">
      <formula1>"Yes,No,N/A"</formula1>
    </dataValidation>
  </dataValidations>
  <hyperlinks>
    <hyperlink ref="B7:E7" r:id="rId1" display="Research Conflicts of Interest Policy."/>
  </hyperlinks>
  <pageMargins left="0.41" right="0.46" top="0.5" bottom="0.75" header="0.3" footer="0.3"/>
  <pageSetup scale="80" fitToHeight="0"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2"/>
  <sheetViews>
    <sheetView showGridLines="0" zoomScaleNormal="100" workbookViewId="0">
      <selection activeCell="C13" sqref="C13:K13"/>
    </sheetView>
  </sheetViews>
  <sheetFormatPr defaultColWidth="0" defaultRowHeight="15" zeroHeight="1" x14ac:dyDescent="0.25"/>
  <cols>
    <col min="1" max="1" width="3.28515625" style="34" customWidth="1"/>
    <col min="2" max="2" width="3.140625" style="34" customWidth="1"/>
    <col min="3" max="4" width="9.140625" style="34" customWidth="1"/>
    <col min="5" max="5" width="10.7109375" style="34" customWidth="1"/>
    <col min="6" max="6" width="9.140625" style="34" customWidth="1"/>
    <col min="7" max="7" width="10" style="34" customWidth="1"/>
    <col min="8" max="9" width="9.140625" style="34" customWidth="1"/>
    <col min="10" max="10" width="11" style="34" customWidth="1"/>
    <col min="11" max="13" width="9.140625" style="34" customWidth="1"/>
    <col min="14" max="14" width="3.28515625" style="34" customWidth="1"/>
    <col min="15" max="16384" width="9.140625" style="34" hidden="1"/>
  </cols>
  <sheetData>
    <row r="1" spans="1:17" s="30" customFormat="1" ht="15.75" thickBot="1" x14ac:dyDescent="0.3">
      <c r="A1" s="27"/>
      <c r="B1" s="28"/>
      <c r="C1" s="28"/>
      <c r="D1" s="28"/>
      <c r="E1" s="28"/>
      <c r="F1" s="28"/>
      <c r="G1" s="28"/>
      <c r="H1" s="28"/>
      <c r="I1" s="28"/>
      <c r="J1" s="28"/>
      <c r="K1" s="28"/>
      <c r="L1" s="28"/>
      <c r="M1" s="28"/>
      <c r="N1" s="29"/>
    </row>
    <row r="2" spans="1:17" s="33" customFormat="1" ht="30.75" customHeight="1" x14ac:dyDescent="0.25">
      <c r="A2" s="31"/>
      <c r="B2" s="264" t="s">
        <v>130</v>
      </c>
      <c r="C2" s="334"/>
      <c r="D2" s="334"/>
      <c r="E2" s="334"/>
      <c r="F2" s="334"/>
      <c r="G2" s="334"/>
      <c r="H2" s="334"/>
      <c r="I2" s="334"/>
      <c r="J2" s="334"/>
      <c r="K2" s="334"/>
      <c r="L2" s="334"/>
      <c r="M2" s="335"/>
      <c r="N2" s="32"/>
    </row>
    <row r="3" spans="1:17" x14ac:dyDescent="0.25">
      <c r="A3" s="31"/>
      <c r="B3" s="35"/>
      <c r="C3" s="33"/>
      <c r="D3" s="33"/>
      <c r="E3" s="33"/>
      <c r="F3" s="33"/>
      <c r="G3" s="33"/>
      <c r="H3" s="33"/>
      <c r="I3" s="33"/>
      <c r="J3" s="33"/>
      <c r="K3" s="33"/>
      <c r="L3" s="33"/>
      <c r="M3" s="36"/>
      <c r="N3" s="32"/>
    </row>
    <row r="4" spans="1:17" x14ac:dyDescent="0.25">
      <c r="A4" s="31"/>
      <c r="B4" s="194" t="s">
        <v>50</v>
      </c>
      <c r="C4" s="195"/>
      <c r="D4" s="195"/>
      <c r="E4" s="195"/>
      <c r="F4" s="195"/>
      <c r="G4" s="195"/>
      <c r="H4" s="195"/>
      <c r="I4" s="195"/>
      <c r="J4" s="195"/>
      <c r="K4" s="195"/>
      <c r="L4" s="195"/>
      <c r="M4" s="196"/>
      <c r="N4" s="32"/>
      <c r="P4" s="76" t="s">
        <v>176</v>
      </c>
      <c r="Q4" s="39"/>
    </row>
    <row r="5" spans="1:17" ht="15" customHeight="1" x14ac:dyDescent="0.25">
      <c r="A5" s="31"/>
      <c r="B5" s="221" t="s">
        <v>51</v>
      </c>
      <c r="C5" s="222"/>
      <c r="D5" s="222"/>
      <c r="E5" s="222"/>
      <c r="F5" s="222"/>
      <c r="G5" s="222"/>
      <c r="H5" s="222"/>
      <c r="I5" s="222"/>
      <c r="J5" s="222"/>
      <c r="K5" s="222"/>
      <c r="L5" s="222"/>
      <c r="M5" s="223"/>
      <c r="N5" s="32"/>
    </row>
    <row r="6" spans="1:17" x14ac:dyDescent="0.25">
      <c r="A6" s="31"/>
      <c r="B6" s="266" t="s">
        <v>225</v>
      </c>
      <c r="C6" s="267"/>
      <c r="D6" s="267"/>
      <c r="E6" s="267"/>
      <c r="F6" s="267"/>
      <c r="G6" s="267"/>
      <c r="H6" s="267"/>
      <c r="I6" s="267"/>
      <c r="J6" s="267"/>
      <c r="K6" s="267"/>
      <c r="L6" s="267"/>
      <c r="M6" s="268"/>
      <c r="N6" s="32"/>
    </row>
    <row r="7" spans="1:17" x14ac:dyDescent="0.25">
      <c r="A7" s="31"/>
      <c r="B7" s="35"/>
      <c r="C7" s="33"/>
      <c r="D7" s="33"/>
      <c r="E7" s="33"/>
      <c r="F7" s="33"/>
      <c r="G7" s="33"/>
      <c r="H7" s="33"/>
      <c r="I7" s="33"/>
      <c r="J7" s="33"/>
      <c r="K7" s="33"/>
      <c r="L7" s="33"/>
      <c r="M7" s="36"/>
      <c r="N7" s="32"/>
    </row>
    <row r="8" spans="1:17" x14ac:dyDescent="0.25">
      <c r="A8" s="31"/>
      <c r="B8" s="35"/>
      <c r="C8" s="197" t="s">
        <v>253</v>
      </c>
      <c r="D8" s="197"/>
      <c r="E8" s="15"/>
      <c r="F8" s="33"/>
      <c r="G8" s="33"/>
      <c r="H8" s="33"/>
      <c r="I8" s="33"/>
      <c r="J8" s="33"/>
      <c r="K8" s="33"/>
      <c r="L8" s="33"/>
      <c r="M8" s="36"/>
      <c r="N8" s="32"/>
    </row>
    <row r="9" spans="1:17" x14ac:dyDescent="0.25">
      <c r="A9" s="31"/>
      <c r="B9" s="35"/>
      <c r="C9" s="159" t="str">
        <f>IF(E8="Yes","Please contact Marianna Betro at x45521 for details and select all that apply:","")</f>
        <v/>
      </c>
      <c r="D9" s="159"/>
      <c r="E9" s="159"/>
      <c r="F9" s="159"/>
      <c r="G9" s="159"/>
      <c r="H9" s="159"/>
      <c r="I9" s="159"/>
      <c r="J9" s="159"/>
      <c r="K9" s="33"/>
      <c r="L9" s="33"/>
      <c r="M9" s="36"/>
      <c r="N9" s="32"/>
    </row>
    <row r="10" spans="1:17" ht="47.25" customHeight="1" x14ac:dyDescent="0.25">
      <c r="A10" s="31"/>
      <c r="B10" s="35"/>
      <c r="C10" s="166" t="s">
        <v>54</v>
      </c>
      <c r="D10" s="166"/>
      <c r="E10" s="166"/>
      <c r="F10" s="166"/>
      <c r="G10" s="166"/>
      <c r="H10" s="166"/>
      <c r="I10" s="166"/>
      <c r="J10" s="166"/>
      <c r="K10" s="166"/>
      <c r="L10" s="24"/>
      <c r="M10" s="36"/>
      <c r="N10" s="32"/>
    </row>
    <row r="11" spans="1:17" ht="47.25" customHeight="1" x14ac:dyDescent="0.25">
      <c r="A11" s="31"/>
      <c r="B11" s="35"/>
      <c r="C11" s="166" t="s">
        <v>155</v>
      </c>
      <c r="D11" s="166"/>
      <c r="E11" s="166"/>
      <c r="F11" s="166"/>
      <c r="G11" s="166"/>
      <c r="H11" s="166"/>
      <c r="I11" s="166"/>
      <c r="J11" s="166"/>
      <c r="K11" s="166"/>
      <c r="L11" s="24"/>
      <c r="M11" s="36"/>
      <c r="N11" s="32"/>
    </row>
    <row r="12" spans="1:17" ht="30" customHeight="1" x14ac:dyDescent="0.25">
      <c r="A12" s="31"/>
      <c r="B12" s="35"/>
      <c r="C12" s="166" t="s">
        <v>55</v>
      </c>
      <c r="D12" s="166"/>
      <c r="E12" s="166"/>
      <c r="F12" s="166"/>
      <c r="G12" s="166"/>
      <c r="H12" s="166"/>
      <c r="I12" s="166"/>
      <c r="J12" s="166"/>
      <c r="K12" s="166"/>
      <c r="L12" s="24"/>
      <c r="M12" s="36"/>
      <c r="N12" s="32"/>
    </row>
    <row r="13" spans="1:17" ht="35.25" customHeight="1" x14ac:dyDescent="0.25">
      <c r="A13" s="31"/>
      <c r="B13" s="35"/>
      <c r="C13" s="166" t="s">
        <v>56</v>
      </c>
      <c r="D13" s="166"/>
      <c r="E13" s="166"/>
      <c r="F13" s="166"/>
      <c r="G13" s="166"/>
      <c r="H13" s="166"/>
      <c r="I13" s="166"/>
      <c r="J13" s="166"/>
      <c r="K13" s="166"/>
      <c r="L13" s="24"/>
      <c r="M13" s="36"/>
      <c r="N13" s="32"/>
    </row>
    <row r="14" spans="1:17" x14ac:dyDescent="0.25">
      <c r="A14" s="31"/>
      <c r="B14" s="35"/>
      <c r="C14" s="33"/>
      <c r="D14" s="33"/>
      <c r="E14" s="33"/>
      <c r="F14" s="33"/>
      <c r="G14" s="33"/>
      <c r="H14" s="33"/>
      <c r="I14" s="33"/>
      <c r="J14" s="33"/>
      <c r="K14" s="33"/>
      <c r="L14" s="33"/>
      <c r="M14" s="36"/>
      <c r="N14" s="32"/>
    </row>
    <row r="15" spans="1:17" x14ac:dyDescent="0.25">
      <c r="A15" s="31"/>
      <c r="B15" s="35"/>
      <c r="C15" s="33"/>
      <c r="D15" s="33"/>
      <c r="E15" s="33"/>
      <c r="F15" s="33"/>
      <c r="G15" s="33"/>
      <c r="H15" s="33"/>
      <c r="I15" s="33"/>
      <c r="J15" s="33"/>
      <c r="K15" s="33"/>
      <c r="L15" s="33"/>
      <c r="M15" s="36"/>
      <c r="N15" s="32"/>
    </row>
    <row r="16" spans="1:17" ht="36.75" customHeight="1" x14ac:dyDescent="0.25">
      <c r="A16" s="31"/>
      <c r="B16" s="148" t="s">
        <v>57</v>
      </c>
      <c r="C16" s="149"/>
      <c r="D16" s="149"/>
      <c r="E16" s="149"/>
      <c r="F16" s="149"/>
      <c r="G16" s="149"/>
      <c r="H16" s="149"/>
      <c r="I16" s="149"/>
      <c r="J16" s="149"/>
      <c r="K16" s="149"/>
      <c r="L16" s="149"/>
      <c r="M16" s="265"/>
      <c r="N16" s="32"/>
    </row>
    <row r="17" spans="1:14" ht="31.5" customHeight="1" x14ac:dyDescent="0.25">
      <c r="A17" s="31"/>
      <c r="B17" s="207" t="s">
        <v>58</v>
      </c>
      <c r="C17" s="208"/>
      <c r="D17" s="208"/>
      <c r="E17" s="208"/>
      <c r="F17" s="208"/>
      <c r="G17" s="208"/>
      <c r="H17" s="208"/>
      <c r="I17" s="24"/>
      <c r="J17" s="216" t="str">
        <f>IF(I17="Yes","Please contact Marianna Betro at x45521 for details","")</f>
        <v/>
      </c>
      <c r="K17" s="216"/>
      <c r="L17" s="216"/>
      <c r="M17" s="36"/>
      <c r="N17" s="32"/>
    </row>
    <row r="18" spans="1:14" ht="22.5" customHeight="1" x14ac:dyDescent="0.25">
      <c r="A18" s="31"/>
      <c r="B18" s="326" t="str">
        <f>IF(E8="Yes","You answered yes to one of the above, has this information been disclosed in the REB application? (drop down)",IF(I17="Yes","You answered yes to one of the above, has this information been disclosed in the REB application? (drop down)",""))</f>
        <v/>
      </c>
      <c r="C18" s="327"/>
      <c r="D18" s="327"/>
      <c r="E18" s="327"/>
      <c r="F18" s="327"/>
      <c r="G18" s="327"/>
      <c r="H18" s="327"/>
      <c r="I18" s="327"/>
      <c r="J18" s="327"/>
      <c r="K18" s="327"/>
      <c r="L18" s="15"/>
      <c r="M18" s="36"/>
      <c r="N18" s="32"/>
    </row>
    <row r="19" spans="1:14" x14ac:dyDescent="0.25">
      <c r="A19" s="31"/>
      <c r="B19" s="35"/>
      <c r="C19" s="33"/>
      <c r="D19" s="33"/>
      <c r="E19" s="33"/>
      <c r="F19" s="33"/>
      <c r="G19" s="33"/>
      <c r="H19" s="33"/>
      <c r="I19" s="33"/>
      <c r="J19" s="33"/>
      <c r="K19" s="33"/>
      <c r="L19" s="33"/>
      <c r="M19" s="36"/>
      <c r="N19" s="32"/>
    </row>
    <row r="20" spans="1:14" x14ac:dyDescent="0.25">
      <c r="A20" s="31"/>
      <c r="B20" s="194" t="s">
        <v>136</v>
      </c>
      <c r="C20" s="195"/>
      <c r="D20" s="195"/>
      <c r="E20" s="195"/>
      <c r="F20" s="195"/>
      <c r="G20" s="195"/>
      <c r="H20" s="195"/>
      <c r="I20" s="195"/>
      <c r="J20" s="195"/>
      <c r="K20" s="195"/>
      <c r="L20" s="195"/>
      <c r="M20" s="196"/>
      <c r="N20" s="32"/>
    </row>
    <row r="21" spans="1:14" x14ac:dyDescent="0.25">
      <c r="A21" s="31"/>
      <c r="B21" s="35"/>
      <c r="C21" s="33"/>
      <c r="D21" s="33"/>
      <c r="E21" s="33"/>
      <c r="F21" s="33"/>
      <c r="G21" s="33"/>
      <c r="H21" s="33"/>
      <c r="I21" s="33"/>
      <c r="J21" s="33"/>
      <c r="K21" s="33"/>
      <c r="L21" s="33"/>
      <c r="M21" s="36"/>
      <c r="N21" s="32"/>
    </row>
    <row r="22" spans="1:14" x14ac:dyDescent="0.25">
      <c r="A22" s="31"/>
      <c r="B22" s="153" t="s">
        <v>131</v>
      </c>
      <c r="C22" s="154"/>
      <c r="D22" s="154"/>
      <c r="E22" s="154"/>
      <c r="F22" s="160"/>
      <c r="G22" s="160"/>
      <c r="H22" s="160"/>
      <c r="I22" s="160"/>
      <c r="J22" s="160"/>
      <c r="K22" s="160"/>
      <c r="L22" s="160"/>
      <c r="M22" s="36"/>
      <c r="N22" s="32"/>
    </row>
    <row r="23" spans="1:14" x14ac:dyDescent="0.25">
      <c r="A23" s="31"/>
      <c r="B23" s="35"/>
      <c r="C23" s="33"/>
      <c r="D23" s="33"/>
      <c r="E23" s="33"/>
      <c r="F23" s="197" t="str">
        <f>IF(F22="Obtaining Services from External Party",HYPERLINK("#Addendum_5!C63","Click here and complete section 2A"),"")</f>
        <v/>
      </c>
      <c r="G23" s="197"/>
      <c r="H23" s="197"/>
      <c r="I23" s="197"/>
      <c r="J23" s="197"/>
      <c r="K23" s="197"/>
      <c r="L23" s="33"/>
      <c r="M23" s="36"/>
      <c r="N23" s="32"/>
    </row>
    <row r="24" spans="1:14" x14ac:dyDescent="0.25">
      <c r="A24" s="31"/>
      <c r="B24" s="35"/>
      <c r="C24" s="33"/>
      <c r="D24" s="33"/>
      <c r="E24" s="33"/>
      <c r="F24" s="33"/>
      <c r="G24" s="33"/>
      <c r="H24" s="33"/>
      <c r="I24" s="33"/>
      <c r="J24" s="33"/>
      <c r="K24" s="33"/>
      <c r="L24" s="33"/>
      <c r="M24" s="36"/>
      <c r="N24" s="32"/>
    </row>
    <row r="25" spans="1:14" x14ac:dyDescent="0.25">
      <c r="A25" s="31"/>
      <c r="B25" s="35"/>
      <c r="C25" s="33"/>
      <c r="D25" s="33"/>
      <c r="E25" s="33"/>
      <c r="F25" s="33"/>
      <c r="G25" s="33"/>
      <c r="H25" s="33"/>
      <c r="I25" s="33"/>
      <c r="J25" s="33"/>
      <c r="K25" s="33"/>
      <c r="L25" s="33"/>
      <c r="M25" s="36"/>
      <c r="N25" s="78"/>
    </row>
    <row r="26" spans="1:14" x14ac:dyDescent="0.25">
      <c r="A26" s="31"/>
      <c r="B26" s="194" t="s">
        <v>291</v>
      </c>
      <c r="C26" s="195"/>
      <c r="D26" s="195"/>
      <c r="E26" s="195"/>
      <c r="F26" s="195"/>
      <c r="G26" s="195"/>
      <c r="H26" s="195"/>
      <c r="I26" s="195"/>
      <c r="J26" s="195"/>
      <c r="K26" s="195"/>
      <c r="L26" s="195"/>
      <c r="M26" s="196"/>
      <c r="N26" s="78"/>
    </row>
    <row r="27" spans="1:14" x14ac:dyDescent="0.25">
      <c r="A27" s="31"/>
      <c r="B27" s="35"/>
      <c r="C27" s="33"/>
      <c r="D27" s="33"/>
      <c r="E27" s="33"/>
      <c r="F27" s="33"/>
      <c r="G27" s="33"/>
      <c r="H27" s="33"/>
      <c r="I27" s="33"/>
      <c r="J27" s="33"/>
      <c r="K27" s="33"/>
      <c r="L27" s="33"/>
      <c r="M27" s="36"/>
      <c r="N27" s="78"/>
    </row>
    <row r="28" spans="1:14" ht="34.5" customHeight="1" x14ac:dyDescent="0.25">
      <c r="A28" s="31"/>
      <c r="B28" s="165" t="s">
        <v>137</v>
      </c>
      <c r="C28" s="166"/>
      <c r="D28" s="166"/>
      <c r="E28" s="166"/>
      <c r="F28" s="166"/>
      <c r="G28" s="166"/>
      <c r="H28" s="166"/>
      <c r="I28" s="166"/>
      <c r="J28" s="166"/>
      <c r="K28" s="166"/>
      <c r="L28" s="166"/>
      <c r="M28" s="167"/>
      <c r="N28" s="78"/>
    </row>
    <row r="29" spans="1:14" x14ac:dyDescent="0.25">
      <c r="A29" s="31"/>
      <c r="B29" s="81" t="s">
        <v>202</v>
      </c>
      <c r="C29" s="350"/>
      <c r="D29" s="350"/>
      <c r="E29" s="350"/>
      <c r="F29" s="350"/>
      <c r="G29" s="350"/>
      <c r="H29" s="350"/>
      <c r="I29" s="350"/>
      <c r="J29" s="350"/>
      <c r="K29" s="350"/>
      <c r="L29" s="350"/>
      <c r="M29" s="353"/>
      <c r="N29" s="78"/>
    </row>
    <row r="30" spans="1:14" x14ac:dyDescent="0.25">
      <c r="A30" s="31"/>
      <c r="B30" s="81" t="s">
        <v>203</v>
      </c>
      <c r="C30" s="350"/>
      <c r="D30" s="350"/>
      <c r="E30" s="350"/>
      <c r="F30" s="350"/>
      <c r="G30" s="350"/>
      <c r="H30" s="350"/>
      <c r="I30" s="350"/>
      <c r="J30" s="350"/>
      <c r="K30" s="350"/>
      <c r="L30" s="350"/>
      <c r="M30" s="353"/>
      <c r="N30" s="78"/>
    </row>
    <row r="31" spans="1:14" x14ac:dyDescent="0.25">
      <c r="A31" s="31"/>
      <c r="B31" s="81" t="s">
        <v>204</v>
      </c>
      <c r="C31" s="350"/>
      <c r="D31" s="350"/>
      <c r="E31" s="350"/>
      <c r="F31" s="350"/>
      <c r="G31" s="350"/>
      <c r="H31" s="350"/>
      <c r="I31" s="350"/>
      <c r="J31" s="350"/>
      <c r="K31" s="350"/>
      <c r="L31" s="350"/>
      <c r="M31" s="353"/>
      <c r="N31" s="78"/>
    </row>
    <row r="32" spans="1:14" ht="38.25" customHeight="1" x14ac:dyDescent="0.25">
      <c r="A32" s="31"/>
      <c r="B32" s="165" t="s">
        <v>138</v>
      </c>
      <c r="C32" s="166"/>
      <c r="D32" s="166"/>
      <c r="E32" s="166"/>
      <c r="F32" s="166"/>
      <c r="G32" s="166"/>
      <c r="H32" s="166"/>
      <c r="I32" s="166"/>
      <c r="J32" s="166"/>
      <c r="K32" s="166"/>
      <c r="L32" s="166"/>
      <c r="M32" s="167"/>
      <c r="N32" s="78"/>
    </row>
    <row r="33" spans="1:14" x14ac:dyDescent="0.25">
      <c r="A33" s="31"/>
      <c r="B33" s="81" t="s">
        <v>202</v>
      </c>
      <c r="C33" s="350"/>
      <c r="D33" s="350"/>
      <c r="E33" s="350"/>
      <c r="F33" s="350"/>
      <c r="G33" s="350"/>
      <c r="H33" s="350"/>
      <c r="I33" s="350"/>
      <c r="J33" s="350"/>
      <c r="K33" s="350"/>
      <c r="L33" s="350"/>
      <c r="M33" s="353"/>
      <c r="N33" s="78"/>
    </row>
    <row r="34" spans="1:14" x14ac:dyDescent="0.25">
      <c r="A34" s="31"/>
      <c r="B34" s="81" t="s">
        <v>203</v>
      </c>
      <c r="C34" s="350"/>
      <c r="D34" s="350"/>
      <c r="E34" s="350"/>
      <c r="F34" s="350"/>
      <c r="G34" s="350"/>
      <c r="H34" s="350"/>
      <c r="I34" s="350"/>
      <c r="J34" s="350"/>
      <c r="K34" s="350"/>
      <c r="L34" s="350"/>
      <c r="M34" s="353"/>
      <c r="N34" s="78"/>
    </row>
    <row r="35" spans="1:14" x14ac:dyDescent="0.25">
      <c r="A35" s="31"/>
      <c r="B35" s="81" t="s">
        <v>204</v>
      </c>
      <c r="C35" s="350"/>
      <c r="D35" s="350"/>
      <c r="E35" s="350"/>
      <c r="F35" s="350"/>
      <c r="G35" s="350"/>
      <c r="H35" s="350"/>
      <c r="I35" s="350"/>
      <c r="J35" s="350"/>
      <c r="K35" s="350"/>
      <c r="L35" s="350"/>
      <c r="M35" s="353"/>
      <c r="N35" s="78"/>
    </row>
    <row r="36" spans="1:14" x14ac:dyDescent="0.25">
      <c r="A36" s="31"/>
      <c r="B36" s="35"/>
      <c r="C36" s="33"/>
      <c r="D36" s="33"/>
      <c r="E36" s="33"/>
      <c r="F36" s="33"/>
      <c r="G36" s="33"/>
      <c r="H36" s="33"/>
      <c r="I36" s="33"/>
      <c r="J36" s="33"/>
      <c r="K36" s="33"/>
      <c r="L36" s="33"/>
      <c r="M36" s="36"/>
      <c r="N36" s="78"/>
    </row>
    <row r="37" spans="1:14" ht="15" customHeight="1" x14ac:dyDescent="0.25">
      <c r="A37" s="31"/>
      <c r="B37" s="236"/>
      <c r="C37" s="341"/>
      <c r="D37" s="341"/>
      <c r="E37" s="341"/>
      <c r="F37" s="341"/>
      <c r="G37" s="341"/>
      <c r="H37" s="341"/>
      <c r="I37" s="341"/>
      <c r="J37" s="341"/>
      <c r="K37" s="341"/>
      <c r="L37" s="341"/>
      <c r="M37" s="342"/>
      <c r="N37" s="32"/>
    </row>
    <row r="38" spans="1:14" x14ac:dyDescent="0.25">
      <c r="A38" s="31"/>
      <c r="B38" s="194" t="s">
        <v>194</v>
      </c>
      <c r="C38" s="195"/>
      <c r="D38" s="195"/>
      <c r="E38" s="195"/>
      <c r="F38" s="195"/>
      <c r="G38" s="195"/>
      <c r="H38" s="195"/>
      <c r="I38" s="195"/>
      <c r="J38" s="195"/>
      <c r="K38" s="195"/>
      <c r="L38" s="195"/>
      <c r="M38" s="196"/>
      <c r="N38" s="32"/>
    </row>
    <row r="39" spans="1:14" x14ac:dyDescent="0.25">
      <c r="A39" s="31"/>
      <c r="B39" s="35"/>
      <c r="C39" s="33"/>
      <c r="D39" s="33"/>
      <c r="E39" s="33"/>
      <c r="F39" s="33"/>
      <c r="G39" s="33"/>
      <c r="H39" s="33"/>
      <c r="I39" s="33"/>
      <c r="J39" s="33"/>
      <c r="K39" s="33"/>
      <c r="L39" s="33"/>
      <c r="M39" s="36"/>
      <c r="N39" s="32"/>
    </row>
    <row r="40" spans="1:14" ht="12.75" customHeight="1" x14ac:dyDescent="0.25">
      <c r="A40" s="31"/>
      <c r="B40" s="200" t="s">
        <v>230</v>
      </c>
      <c r="C40" s="201"/>
      <c r="D40" s="201"/>
      <c r="E40" s="201"/>
      <c r="F40" s="350"/>
      <c r="G40" s="350"/>
      <c r="H40" s="350"/>
      <c r="I40" s="351" t="s">
        <v>350</v>
      </c>
      <c r="J40" s="351"/>
      <c r="K40" s="351"/>
      <c r="L40" s="351"/>
      <c r="M40" s="352"/>
      <c r="N40" s="32"/>
    </row>
    <row r="41" spans="1:14" ht="9" customHeight="1" x14ac:dyDescent="0.25">
      <c r="A41" s="31"/>
      <c r="B41" s="35"/>
      <c r="C41" s="33"/>
      <c r="D41" s="33"/>
      <c r="E41" s="33"/>
      <c r="F41" s="33"/>
      <c r="G41" s="33"/>
      <c r="H41" s="33"/>
      <c r="I41" s="351"/>
      <c r="J41" s="351"/>
      <c r="K41" s="351"/>
      <c r="L41" s="351"/>
      <c r="M41" s="352"/>
      <c r="N41" s="32"/>
    </row>
    <row r="42" spans="1:14" ht="16.5" customHeight="1" x14ac:dyDescent="0.25">
      <c r="A42" s="31"/>
      <c r="B42" s="35"/>
      <c r="C42" s="291" t="s">
        <v>195</v>
      </c>
      <c r="D42" s="291"/>
      <c r="E42" s="291"/>
      <c r="F42" s="15"/>
      <c r="G42" s="33"/>
      <c r="H42" s="33"/>
      <c r="I42" s="351"/>
      <c r="J42" s="351"/>
      <c r="K42" s="351"/>
      <c r="L42" s="351"/>
      <c r="M42" s="352"/>
      <c r="N42" s="32"/>
    </row>
    <row r="43" spans="1:14" ht="36.75" customHeight="1" x14ac:dyDescent="0.25">
      <c r="A43" s="31"/>
      <c r="B43" s="35"/>
      <c r="C43" s="341" t="str">
        <f>HYPERLINK("https://research.unityhealth.to/staff-services/research-finance/procurement-services/","For information regarding procurement directives, please click here.")</f>
        <v>For information regarding procurement directives, please click here.</v>
      </c>
      <c r="D43" s="341"/>
      <c r="E43" s="341"/>
      <c r="F43" s="341"/>
      <c r="G43" s="341"/>
      <c r="H43" s="341"/>
      <c r="I43" s="351"/>
      <c r="J43" s="351"/>
      <c r="K43" s="351"/>
      <c r="L43" s="351"/>
      <c r="M43" s="352"/>
      <c r="N43" s="32"/>
    </row>
    <row r="44" spans="1:14" ht="39.75" customHeight="1" x14ac:dyDescent="0.25">
      <c r="A44" s="31"/>
      <c r="B44" s="35"/>
      <c r="C44" s="33"/>
      <c r="D44" s="33"/>
      <c r="E44" s="33"/>
      <c r="F44" s="33"/>
      <c r="G44" s="33"/>
      <c r="H44" s="33"/>
      <c r="I44" s="351"/>
      <c r="J44" s="351"/>
      <c r="K44" s="351"/>
      <c r="L44" s="351"/>
      <c r="M44" s="352"/>
      <c r="N44" s="32"/>
    </row>
    <row r="45" spans="1:14" x14ac:dyDescent="0.25">
      <c r="A45" s="31"/>
      <c r="B45" s="215" t="str">
        <f>IF(F40&gt;24998.999,"Have you started the procurement process (e.g. 3 quotes,NCAF, or RFP)","")</f>
        <v/>
      </c>
      <c r="C45" s="197"/>
      <c r="D45" s="197"/>
      <c r="E45" s="197"/>
      <c r="F45" s="197"/>
      <c r="G45" s="197"/>
      <c r="H45" s="197"/>
      <c r="I45" s="197"/>
      <c r="J45" s="24"/>
      <c r="K45" s="25"/>
      <c r="L45" s="25"/>
      <c r="M45" s="26"/>
      <c r="N45" s="32"/>
    </row>
    <row r="46" spans="1:14" x14ac:dyDescent="0.25">
      <c r="A46" s="31"/>
      <c r="B46" s="35"/>
      <c r="C46" s="33"/>
      <c r="D46" s="33"/>
      <c r="E46" s="33"/>
      <c r="F46" s="33"/>
      <c r="G46" s="33"/>
      <c r="H46" s="33"/>
      <c r="I46" s="25"/>
      <c r="J46" s="25"/>
      <c r="K46" s="25"/>
      <c r="L46" s="25"/>
      <c r="M46" s="26"/>
      <c r="N46" s="32"/>
    </row>
    <row r="47" spans="1:14" x14ac:dyDescent="0.25">
      <c r="A47" s="31"/>
      <c r="B47" s="215" t="s">
        <v>79</v>
      </c>
      <c r="C47" s="197"/>
      <c r="D47" s="21"/>
      <c r="E47" s="197" t="str">
        <f>IF(D47="Other","Please specify currency:","")</f>
        <v/>
      </c>
      <c r="F47" s="197"/>
      <c r="G47" s="197"/>
      <c r="H47" s="331"/>
      <c r="I47" s="331"/>
      <c r="J47" s="331"/>
      <c r="K47" s="331"/>
      <c r="L47" s="331"/>
      <c r="M47" s="332"/>
      <c r="N47" s="32"/>
    </row>
    <row r="48" spans="1:14" ht="41.25" customHeight="1" x14ac:dyDescent="0.25">
      <c r="A48" s="31"/>
      <c r="B48" s="328" t="s">
        <v>139</v>
      </c>
      <c r="C48" s="329"/>
      <c r="D48" s="329"/>
      <c r="E48" s="329"/>
      <c r="F48" s="329"/>
      <c r="G48" s="329"/>
      <c r="H48" s="329"/>
      <c r="I48" s="329"/>
      <c r="J48" s="329"/>
      <c r="K48" s="329"/>
      <c r="L48" s="329"/>
      <c r="M48" s="330"/>
      <c r="N48" s="32"/>
    </row>
    <row r="49" spans="1:18" x14ac:dyDescent="0.25">
      <c r="A49" s="31"/>
      <c r="B49" s="35"/>
      <c r="C49" s="33"/>
      <c r="D49" s="33"/>
      <c r="E49" s="33"/>
      <c r="F49" s="33"/>
      <c r="G49" s="33"/>
      <c r="H49" s="33"/>
      <c r="I49" s="33"/>
      <c r="J49" s="33"/>
      <c r="K49" s="33"/>
      <c r="L49" s="33"/>
      <c r="M49" s="36"/>
      <c r="N49" s="32"/>
    </row>
    <row r="50" spans="1:18" x14ac:dyDescent="0.25">
      <c r="A50" s="31"/>
      <c r="B50" s="215" t="s">
        <v>196</v>
      </c>
      <c r="C50" s="197"/>
      <c r="D50" s="197"/>
      <c r="E50" s="160"/>
      <c r="F50" s="160"/>
      <c r="G50" s="160"/>
      <c r="H50" s="199" t="str">
        <f>IF(E50="Lump sum","Enter Lump sum:","")</f>
        <v/>
      </c>
      <c r="I50" s="199"/>
      <c r="J50" s="337"/>
      <c r="K50" s="337"/>
      <c r="L50" s="337"/>
      <c r="M50" s="338"/>
      <c r="N50" s="32"/>
    </row>
    <row r="51" spans="1:18" x14ac:dyDescent="0.25">
      <c r="A51" s="31"/>
      <c r="B51" s="35"/>
      <c r="C51" s="197" t="str">
        <f>IF(E50="Hourly to a max dollar amount","Enter $ per hour:",IF(E50="Hourly to a max Hour amount","Enter $ per hour:",IF(E50="Detailed Budget","Attach Budget when you submit","")))</f>
        <v/>
      </c>
      <c r="D51" s="197"/>
      <c r="E51" s="197"/>
      <c r="F51" s="333"/>
      <c r="G51" s="333"/>
      <c r="H51" s="333"/>
      <c r="I51" s="333"/>
      <c r="J51" s="33" t="str">
        <f>IF(C51="Enter $ per hour:","to max of","")</f>
        <v/>
      </c>
      <c r="K51" s="336"/>
      <c r="L51" s="336"/>
      <c r="M51" s="36" t="str">
        <f>IF(E50="Hourly to a max Hour amount","hrs",IF(E50="Hourly to a max dollar amount","dollars",""))</f>
        <v/>
      </c>
      <c r="N51" s="32"/>
    </row>
    <row r="52" spans="1:18" x14ac:dyDescent="0.25">
      <c r="A52" s="31"/>
      <c r="B52" s="35"/>
      <c r="C52" s="33"/>
      <c r="D52" s="33"/>
      <c r="E52" s="33"/>
      <c r="F52" s="33"/>
      <c r="G52" s="33"/>
      <c r="H52" s="33"/>
      <c r="I52" s="33"/>
      <c r="J52" s="33"/>
      <c r="K52" s="33"/>
      <c r="L52" s="33"/>
      <c r="M52" s="36"/>
      <c r="N52" s="32"/>
    </row>
    <row r="53" spans="1:18" x14ac:dyDescent="0.25">
      <c r="A53" s="31"/>
      <c r="B53" s="215" t="s">
        <v>197</v>
      </c>
      <c r="C53" s="197"/>
      <c r="D53" s="197"/>
      <c r="E53" s="180"/>
      <c r="F53" s="180"/>
      <c r="G53" s="180"/>
      <c r="H53" s="180"/>
      <c r="I53" s="180"/>
      <c r="J53" s="180"/>
      <c r="K53" s="180"/>
      <c r="L53" s="180"/>
      <c r="M53" s="57"/>
      <c r="N53" s="32"/>
    </row>
    <row r="54" spans="1:18" x14ac:dyDescent="0.25">
      <c r="A54" s="31"/>
      <c r="B54" s="35"/>
      <c r="C54" s="33"/>
      <c r="D54" s="33"/>
      <c r="E54" s="33" t="str">
        <f>IF(E53="Quarterly or another frequency","Quarterly?","")</f>
        <v/>
      </c>
      <c r="F54" s="21"/>
      <c r="G54" s="197" t="str">
        <f>IF(F54="No","What frequency?:","")</f>
        <v/>
      </c>
      <c r="H54" s="197"/>
      <c r="I54" s="197"/>
      <c r="J54" s="339"/>
      <c r="K54" s="339"/>
      <c r="L54" s="339"/>
      <c r="M54" s="340"/>
      <c r="N54" s="32"/>
    </row>
    <row r="55" spans="1:18" x14ac:dyDescent="0.25">
      <c r="A55" s="31"/>
      <c r="B55" s="35"/>
      <c r="C55" s="33"/>
      <c r="D55" s="33"/>
      <c r="E55" s="197" t="str">
        <f>IF(Text43="In two (2) or more equal installments","How many installments?","")</f>
        <v/>
      </c>
      <c r="F55" s="197"/>
      <c r="G55" s="197"/>
      <c r="H55" s="263"/>
      <c r="I55" s="263"/>
      <c r="J55" s="263"/>
      <c r="K55" s="263"/>
      <c r="L55" s="33"/>
      <c r="M55" s="36"/>
      <c r="N55" s="32"/>
    </row>
    <row r="56" spans="1:18" ht="15" customHeight="1" x14ac:dyDescent="0.25">
      <c r="A56" s="31"/>
      <c r="B56" s="35"/>
      <c r="C56" s="33"/>
      <c r="D56" s="33"/>
      <c r="E56" s="33"/>
      <c r="F56" s="33"/>
      <c r="G56" s="33"/>
      <c r="H56" s="33"/>
      <c r="I56" s="33"/>
      <c r="J56" s="33"/>
      <c r="K56" s="33"/>
      <c r="L56" s="33"/>
      <c r="M56" s="36"/>
      <c r="N56" s="32"/>
    </row>
    <row r="57" spans="1:18" ht="15" customHeight="1" x14ac:dyDescent="0.25">
      <c r="A57" s="31"/>
      <c r="B57" s="236" t="str">
        <f>IF(DTS!B73="9",HYPERLINK("#Addendum_9!a1","Please click here and complete the Activity Approval for SPA form"),HYPERLINK("#Instructions_Checklist!a1","Please click here for further instructions"))</f>
        <v>Please click here for further instructions</v>
      </c>
      <c r="C57" s="341"/>
      <c r="D57" s="341"/>
      <c r="E57" s="341"/>
      <c r="F57" s="341"/>
      <c r="G57" s="341"/>
      <c r="H57" s="341"/>
      <c r="I57" s="341"/>
      <c r="J57" s="341"/>
      <c r="K57" s="341"/>
      <c r="L57" s="341"/>
      <c r="M57" s="342"/>
      <c r="N57" s="32"/>
    </row>
    <row r="58" spans="1:18" ht="15.75" thickBot="1" x14ac:dyDescent="0.3">
      <c r="A58" s="31"/>
      <c r="B58" s="47"/>
      <c r="C58" s="48"/>
      <c r="D58" s="48"/>
      <c r="E58" s="48"/>
      <c r="F58" s="48"/>
      <c r="G58" s="48"/>
      <c r="H58" s="48"/>
      <c r="I58" s="48"/>
      <c r="J58" s="48"/>
      <c r="K58" s="48"/>
      <c r="L58" s="48"/>
      <c r="M58" s="49"/>
      <c r="N58" s="32"/>
    </row>
    <row r="59" spans="1:18" ht="15.75" thickBot="1" x14ac:dyDescent="0.3">
      <c r="A59" s="50"/>
      <c r="B59" s="51"/>
      <c r="C59" s="51"/>
      <c r="D59" s="51"/>
      <c r="E59" s="51"/>
      <c r="F59" s="51"/>
      <c r="G59" s="51"/>
      <c r="H59" s="51"/>
      <c r="I59" s="51"/>
      <c r="J59" s="51"/>
      <c r="K59" s="51"/>
      <c r="L59" s="51"/>
      <c r="M59" s="51"/>
      <c r="N59" s="52"/>
    </row>
    <row r="60" spans="1:18" x14ac:dyDescent="0.25">
      <c r="A60" s="31"/>
      <c r="B60" s="77"/>
      <c r="C60" s="30"/>
      <c r="D60" s="30"/>
      <c r="E60" s="30"/>
      <c r="F60" s="30"/>
      <c r="G60" s="30"/>
      <c r="H60" s="30"/>
      <c r="I60" s="30"/>
      <c r="J60" s="30"/>
      <c r="K60" s="30"/>
      <c r="L60" s="30"/>
      <c r="M60" s="53"/>
      <c r="N60" s="78"/>
    </row>
    <row r="61" spans="1:18" x14ac:dyDescent="0.25">
      <c r="A61" s="31"/>
      <c r="B61" s="194" t="str">
        <f>IF(F22="Obtaining Services from External Party","Section 2A: Obtaining Services from External Party","")</f>
        <v/>
      </c>
      <c r="C61" s="195"/>
      <c r="D61" s="195"/>
      <c r="E61" s="195"/>
      <c r="F61" s="195"/>
      <c r="G61" s="195"/>
      <c r="H61" s="195"/>
      <c r="I61" s="195"/>
      <c r="J61" s="195"/>
      <c r="K61" s="195"/>
      <c r="L61" s="195"/>
      <c r="M61" s="196"/>
      <c r="N61" s="78"/>
    </row>
    <row r="62" spans="1:18" x14ac:dyDescent="0.25">
      <c r="A62" s="31"/>
      <c r="B62" s="35"/>
      <c r="C62" s="33"/>
      <c r="D62" s="33"/>
      <c r="E62" s="33"/>
      <c r="F62" s="33"/>
      <c r="G62" s="33"/>
      <c r="H62" s="33"/>
      <c r="I62" s="33"/>
      <c r="J62" s="33"/>
      <c r="K62" s="33"/>
      <c r="L62" s="33"/>
      <c r="M62" s="36"/>
      <c r="N62" s="78"/>
    </row>
    <row r="63" spans="1:18" x14ac:dyDescent="0.25">
      <c r="A63" s="31"/>
      <c r="B63" s="35"/>
      <c r="C63" s="197" t="s">
        <v>132</v>
      </c>
      <c r="D63" s="197"/>
      <c r="E63" s="197"/>
      <c r="F63" s="197"/>
      <c r="G63" s="197"/>
      <c r="H63" s="15"/>
      <c r="I63" s="33"/>
      <c r="J63" s="33"/>
      <c r="K63" s="33"/>
      <c r="L63" s="33"/>
      <c r="M63" s="36"/>
      <c r="N63" s="78"/>
    </row>
    <row r="64" spans="1:18" x14ac:dyDescent="0.25">
      <c r="A64" s="31"/>
      <c r="B64" s="35"/>
      <c r="C64" s="33"/>
      <c r="D64" s="33"/>
      <c r="E64" s="33"/>
      <c r="F64" s="33"/>
      <c r="G64" s="33"/>
      <c r="H64" s="33"/>
      <c r="I64" s="33"/>
      <c r="J64" s="33"/>
      <c r="K64" s="33"/>
      <c r="L64" s="33"/>
      <c r="M64" s="36"/>
      <c r="N64" s="78"/>
      <c r="R64" s="39"/>
    </row>
    <row r="65" spans="1:14" x14ac:dyDescent="0.25">
      <c r="A65" s="31"/>
      <c r="B65" s="35"/>
      <c r="C65" s="33" t="s">
        <v>133</v>
      </c>
      <c r="D65" s="33"/>
      <c r="E65" s="33"/>
      <c r="F65" s="33"/>
      <c r="G65" s="33"/>
      <c r="H65" s="33"/>
      <c r="I65" s="33"/>
      <c r="J65" s="33"/>
      <c r="K65" s="15"/>
      <c r="L65" s="33"/>
      <c r="M65" s="36"/>
      <c r="N65" s="78"/>
    </row>
    <row r="66" spans="1:14" ht="6.95" customHeight="1" x14ac:dyDescent="0.25">
      <c r="A66" s="31"/>
      <c r="B66" s="35"/>
      <c r="C66" s="33"/>
      <c r="D66" s="33"/>
      <c r="E66" s="33"/>
      <c r="F66" s="33"/>
      <c r="G66" s="33"/>
      <c r="H66" s="33"/>
      <c r="I66" s="33"/>
      <c r="J66" s="33"/>
      <c r="K66" s="33"/>
      <c r="L66" s="33"/>
      <c r="M66" s="36"/>
      <c r="N66" s="78"/>
    </row>
    <row r="67" spans="1:14" ht="36" customHeight="1" x14ac:dyDescent="0.25">
      <c r="A67" s="31"/>
      <c r="B67" s="35"/>
      <c r="C67" s="166" t="s">
        <v>290</v>
      </c>
      <c r="D67" s="166"/>
      <c r="E67" s="166"/>
      <c r="F67" s="166"/>
      <c r="G67" s="166"/>
      <c r="H67" s="166"/>
      <c r="I67" s="166"/>
      <c r="J67" s="166"/>
      <c r="K67" s="166"/>
      <c r="L67" s="166"/>
      <c r="M67" s="36"/>
      <c r="N67" s="78"/>
    </row>
    <row r="68" spans="1:14" ht="28.5" customHeight="1" x14ac:dyDescent="0.25">
      <c r="A68" s="31"/>
      <c r="B68" s="161"/>
      <c r="C68" s="162"/>
      <c r="D68" s="162"/>
      <c r="E68" s="162"/>
      <c r="F68" s="162"/>
      <c r="G68" s="162"/>
      <c r="H68" s="162"/>
      <c r="I68" s="162"/>
      <c r="J68" s="162"/>
      <c r="K68" s="162"/>
      <c r="L68" s="162"/>
      <c r="M68" s="163"/>
      <c r="N68" s="78"/>
    </row>
    <row r="69" spans="1:14" x14ac:dyDescent="0.25">
      <c r="A69" s="31"/>
      <c r="B69" s="35"/>
      <c r="C69" s="33"/>
      <c r="D69" s="33"/>
      <c r="E69" s="33"/>
      <c r="F69" s="33"/>
      <c r="G69" s="33"/>
      <c r="H69" s="33"/>
      <c r="I69" s="33"/>
      <c r="J69" s="33"/>
      <c r="K69" s="33"/>
      <c r="L69" s="33"/>
      <c r="M69" s="36"/>
      <c r="N69" s="78"/>
    </row>
    <row r="70" spans="1:14" x14ac:dyDescent="0.25">
      <c r="A70" s="31"/>
      <c r="B70" s="35"/>
      <c r="C70" s="33" t="s">
        <v>134</v>
      </c>
      <c r="D70" s="33"/>
      <c r="E70" s="33"/>
      <c r="F70" s="33"/>
      <c r="G70" s="33"/>
      <c r="H70" s="33"/>
      <c r="I70" s="33"/>
      <c r="J70" s="15"/>
      <c r="K70" s="33"/>
      <c r="L70" s="33"/>
      <c r="M70" s="36"/>
      <c r="N70" s="78"/>
    </row>
    <row r="71" spans="1:14" x14ac:dyDescent="0.25">
      <c r="A71" s="31"/>
      <c r="B71" s="35"/>
      <c r="C71" s="244" t="str">
        <f>IF(J70="yes","Please explain:","")</f>
        <v/>
      </c>
      <c r="D71" s="244"/>
      <c r="E71" s="244"/>
      <c r="F71" s="33"/>
      <c r="G71" s="33"/>
      <c r="H71" s="33"/>
      <c r="I71" s="33"/>
      <c r="J71" s="33"/>
      <c r="K71" s="33"/>
      <c r="L71" s="33"/>
      <c r="M71" s="36"/>
      <c r="N71" s="78"/>
    </row>
    <row r="72" spans="1:14" x14ac:dyDescent="0.25">
      <c r="A72" s="31"/>
      <c r="B72" s="161"/>
      <c r="C72" s="162"/>
      <c r="D72" s="162"/>
      <c r="E72" s="162"/>
      <c r="F72" s="162"/>
      <c r="G72" s="162"/>
      <c r="H72" s="162"/>
      <c r="I72" s="162"/>
      <c r="J72" s="162"/>
      <c r="K72" s="162"/>
      <c r="L72" s="162"/>
      <c r="M72" s="163"/>
      <c r="N72" s="78"/>
    </row>
    <row r="73" spans="1:14" x14ac:dyDescent="0.25">
      <c r="A73" s="31"/>
      <c r="B73" s="35"/>
      <c r="C73" s="33" t="s">
        <v>135</v>
      </c>
      <c r="D73" s="33"/>
      <c r="E73" s="33"/>
      <c r="F73" s="33"/>
      <c r="G73" s="33"/>
      <c r="H73" s="103"/>
      <c r="I73" s="33"/>
      <c r="J73" s="15"/>
      <c r="K73" s="33"/>
      <c r="L73" s="33"/>
      <c r="M73" s="36"/>
      <c r="N73" s="78"/>
    </row>
    <row r="74" spans="1:14" x14ac:dyDescent="0.25">
      <c r="A74" s="31"/>
      <c r="B74" s="35"/>
      <c r="C74" s="244" t="str">
        <f>IF(J73="yes","Please list:","")</f>
        <v/>
      </c>
      <c r="D74" s="244"/>
      <c r="E74" s="244"/>
      <c r="F74" s="244"/>
      <c r="G74" s="33"/>
      <c r="H74" s="33"/>
      <c r="I74" s="33"/>
      <c r="J74" s="33"/>
      <c r="K74" s="33"/>
      <c r="L74" s="33"/>
      <c r="M74" s="36"/>
      <c r="N74" s="78"/>
    </row>
    <row r="75" spans="1:14" x14ac:dyDescent="0.25">
      <c r="A75" s="31"/>
      <c r="B75" s="161"/>
      <c r="C75" s="162"/>
      <c r="D75" s="162"/>
      <c r="E75" s="162"/>
      <c r="F75" s="162"/>
      <c r="G75" s="162"/>
      <c r="H75" s="162"/>
      <c r="I75" s="162"/>
      <c r="J75" s="162"/>
      <c r="K75" s="162"/>
      <c r="L75" s="162"/>
      <c r="M75" s="163"/>
      <c r="N75" s="78"/>
    </row>
    <row r="76" spans="1:14" ht="38.25" customHeight="1" x14ac:dyDescent="0.25">
      <c r="A76" s="31"/>
      <c r="B76" s="35"/>
      <c r="C76" s="220" t="s">
        <v>311</v>
      </c>
      <c r="D76" s="220"/>
      <c r="E76" s="220"/>
      <c r="F76" s="220"/>
      <c r="G76" s="220"/>
      <c r="H76" s="220"/>
      <c r="I76" s="220"/>
      <c r="J76" s="220"/>
      <c r="K76" s="220"/>
      <c r="L76" s="105"/>
      <c r="M76" s="36"/>
      <c r="N76" s="78"/>
    </row>
    <row r="77" spans="1:14" ht="38.25" customHeight="1" x14ac:dyDescent="0.25">
      <c r="A77" s="31"/>
      <c r="B77" s="35"/>
      <c r="C77" s="220" t="s">
        <v>312</v>
      </c>
      <c r="D77" s="220"/>
      <c r="E77" s="220"/>
      <c r="F77" s="220"/>
      <c r="G77" s="220"/>
      <c r="H77" s="220"/>
      <c r="I77" s="220"/>
      <c r="J77" s="220"/>
      <c r="K77" s="220"/>
      <c r="L77" s="105"/>
      <c r="M77" s="36"/>
      <c r="N77" s="78"/>
    </row>
    <row r="78" spans="1:14" ht="39" customHeight="1" x14ac:dyDescent="0.25">
      <c r="A78" s="31"/>
      <c r="B78" s="35"/>
      <c r="C78" s="208" t="str">
        <f>IF(L76="Yes","Has the transfer/collection of Personal or Personal Health Information been outlined in the study protocol and informed consent?",IF(L77="Yes","Has the transfer/collection of Personal or Personal Health Information been outlined in the study protocol and informed consent?","Ignore the blank space below and scroll down to Service Provider Contract Information"))</f>
        <v>Ignore the blank space below and scroll down to Service Provider Contract Information</v>
      </c>
      <c r="D78" s="208"/>
      <c r="E78" s="208"/>
      <c r="F78" s="208"/>
      <c r="G78" s="208"/>
      <c r="H78" s="208"/>
      <c r="I78" s="208"/>
      <c r="J78" s="105"/>
      <c r="K78" s="33"/>
      <c r="L78" s="33"/>
      <c r="M78" s="36"/>
      <c r="N78" s="78"/>
    </row>
    <row r="79" spans="1:14" x14ac:dyDescent="0.25">
      <c r="A79" s="31"/>
      <c r="B79" s="35"/>
      <c r="C79" s="244" t="str">
        <f>IF(J78="no","Please explain why not:","")</f>
        <v/>
      </c>
      <c r="D79" s="244"/>
      <c r="E79" s="244"/>
      <c r="F79" s="33"/>
      <c r="G79" s="33"/>
      <c r="H79" s="33"/>
      <c r="I79" s="33"/>
      <c r="J79" s="33"/>
      <c r="K79" s="33"/>
      <c r="L79" s="33"/>
      <c r="M79" s="36"/>
      <c r="N79" s="78"/>
    </row>
    <row r="80" spans="1:14" ht="34.5" customHeight="1" x14ac:dyDescent="0.25">
      <c r="A80" s="31"/>
      <c r="B80" s="168"/>
      <c r="C80" s="169"/>
      <c r="D80" s="169"/>
      <c r="E80" s="169"/>
      <c r="F80" s="169"/>
      <c r="G80" s="169"/>
      <c r="H80" s="169"/>
      <c r="I80" s="169"/>
      <c r="J80" s="169"/>
      <c r="K80" s="169"/>
      <c r="L80" s="169"/>
      <c r="M80" s="170"/>
      <c r="N80" s="78"/>
    </row>
    <row r="81" spans="1:14" x14ac:dyDescent="0.25">
      <c r="A81" s="31"/>
      <c r="B81" s="354" t="str">
        <f>IF(L76="Yes","",IF(L77="yes","","Ignore the blank space below and scroll down to Service Provider Contract Information"))</f>
        <v>Ignore the blank space below and scroll down to Service Provider Contract Information</v>
      </c>
      <c r="C81" s="355"/>
      <c r="D81" s="355"/>
      <c r="E81" s="355"/>
      <c r="F81" s="355"/>
      <c r="G81" s="355"/>
      <c r="H81" s="355"/>
      <c r="I81" s="355"/>
      <c r="J81" s="355"/>
      <c r="K81" s="355"/>
      <c r="L81" s="355"/>
      <c r="M81" s="356"/>
      <c r="N81" s="78"/>
    </row>
    <row r="82" spans="1:14" x14ac:dyDescent="0.25">
      <c r="A82" s="31"/>
      <c r="B82" s="215" t="str">
        <f>IF(L76="Yes","What is being transferred and/or collected/received under this agreement? Select 'Yes' to all that apply:",IF(L77="Yes","What is being transferred and/or collected/received under this agreement? Select 'Yes' to all that apply:",""))</f>
        <v/>
      </c>
      <c r="C82" s="197"/>
      <c r="D82" s="197"/>
      <c r="E82" s="197"/>
      <c r="F82" s="197"/>
      <c r="G82" s="197"/>
      <c r="H82" s="197"/>
      <c r="I82" s="197"/>
      <c r="J82" s="197"/>
      <c r="K82" s="197"/>
      <c r="L82" s="197"/>
      <c r="M82" s="102"/>
      <c r="N82" s="78"/>
    </row>
    <row r="83" spans="1:14" ht="6.75" customHeight="1" x14ac:dyDescent="0.25">
      <c r="A83" s="31"/>
      <c r="B83" s="35"/>
      <c r="C83" s="33"/>
      <c r="D83" s="101"/>
      <c r="E83" s="101"/>
      <c r="F83" s="101"/>
      <c r="G83" s="101"/>
      <c r="H83" s="101"/>
      <c r="I83" s="101"/>
      <c r="J83" s="101"/>
      <c r="K83" s="101"/>
      <c r="L83" s="101"/>
      <c r="M83" s="102"/>
      <c r="N83" s="78"/>
    </row>
    <row r="84" spans="1:14" x14ac:dyDescent="0.25">
      <c r="A84" s="31"/>
      <c r="B84" s="343" t="str">
        <f>IF(L76="Yes","Personal Health Information (PHI) and/or Personal Information (PI):",IF(L77="yes","Personal Health Information (PHI) and/or Personal Information (PI):",""))</f>
        <v/>
      </c>
      <c r="C84" s="344"/>
      <c r="D84" s="344"/>
      <c r="E84" s="344"/>
      <c r="F84" s="344"/>
      <c r="G84" s="344"/>
      <c r="H84" s="344"/>
      <c r="I84" s="101"/>
      <c r="J84" s="101"/>
      <c r="K84" s="101"/>
      <c r="L84" s="101"/>
      <c r="M84" s="102"/>
      <c r="N84" s="78"/>
    </row>
    <row r="85" spans="1:14" ht="34.5" customHeight="1" x14ac:dyDescent="0.25">
      <c r="A85" s="31"/>
      <c r="B85" s="219" t="str">
        <f>IF(L76="Yes","Directly identifying information – the information identifies a specific individual through direct identifiers (e.g., name, social insurance number, personal health number).",IF(L77="yes","Directly identifying information – the information identifies a specific individual through direct identifiers (e.g., name, social insurance number, personal health number).",""))</f>
        <v/>
      </c>
      <c r="C85" s="220"/>
      <c r="D85" s="220"/>
      <c r="E85" s="220"/>
      <c r="F85" s="220"/>
      <c r="G85" s="220"/>
      <c r="H85" s="220"/>
      <c r="I85" s="220"/>
      <c r="J85" s="220"/>
      <c r="K85" s="220"/>
      <c r="L85" s="105"/>
      <c r="M85" s="102"/>
      <c r="N85" s="78"/>
    </row>
    <row r="86" spans="1:14" ht="3" customHeight="1" x14ac:dyDescent="0.25">
      <c r="A86" s="31"/>
      <c r="B86" s="343"/>
      <c r="C86" s="344"/>
      <c r="D86" s="344"/>
      <c r="E86" s="344"/>
      <c r="F86" s="344"/>
      <c r="G86" s="344"/>
      <c r="H86" s="344"/>
      <c r="I86" s="33"/>
      <c r="J86" s="101"/>
      <c r="K86" s="101"/>
      <c r="L86" s="101"/>
      <c r="M86" s="102"/>
      <c r="N86" s="78"/>
    </row>
    <row r="87" spans="1:14" ht="49.5" customHeight="1" x14ac:dyDescent="0.25">
      <c r="A87" s="31"/>
      <c r="B87" s="219" t="str">
        <f>IF(L76="Yes","Indirectly identifying information – the information can reasonably be expected to identify an individual through a combination of indirect identifiers (e.g., date of birth, place of residence or unique personal characteristic).",IF(L77="Yes","Indirectly identifying information – the information can reasonably be expected to identify an individual through a combination of indirect identifiers (e.g., date of birth, place of residence or unique personal characteristic).",""))</f>
        <v/>
      </c>
      <c r="C87" s="220"/>
      <c r="D87" s="220"/>
      <c r="E87" s="220"/>
      <c r="F87" s="220"/>
      <c r="G87" s="220"/>
      <c r="H87" s="220"/>
      <c r="I87" s="220"/>
      <c r="J87" s="220"/>
      <c r="K87" s="220"/>
      <c r="L87" s="112"/>
      <c r="M87" s="102"/>
      <c r="N87" s="78"/>
    </row>
    <row r="88" spans="1:14" x14ac:dyDescent="0.25">
      <c r="A88" s="31"/>
      <c r="B88" s="343" t="str">
        <f>IF(L76="Yes","De-Identified PHI / PI:",IF(L77="Yes","De-Identified PHI / PI:",""))</f>
        <v/>
      </c>
      <c r="C88" s="344"/>
      <c r="D88" s="344"/>
      <c r="E88" s="344"/>
      <c r="F88" s="344"/>
      <c r="G88" s="344"/>
      <c r="H88" s="344"/>
      <c r="I88" s="33"/>
      <c r="J88" s="101"/>
      <c r="K88" s="101"/>
      <c r="L88" s="101"/>
      <c r="M88" s="102"/>
      <c r="N88" s="78"/>
    </row>
    <row r="89" spans="1:14" ht="72" customHeight="1" x14ac:dyDescent="0.25">
      <c r="A89" s="31"/>
      <c r="B89" s="219" t="str">
        <f>IF(L76="Yes",CONCATENATE("Coded information – direct identifiers are removed from the information and replaced with a code. Depending on access to the code, it may be possible to re-identify specific participants"," (e.g., the principal investigator retains a list that links the participants’ code names with their actual names so data can be re-linked if necessary)."),IF(L77="Yes",CONCATENATE("Coded information – direct identifiers are removed from the information and replaced with a code. Depending on access to the code, it may be possible to re-identify specific participants"," (e.g., the principal investigator retains a list that links the participants’ code names with their actual names so data can be re-linked if necessary)."),""))</f>
        <v/>
      </c>
      <c r="C89" s="220"/>
      <c r="D89" s="220"/>
      <c r="E89" s="220"/>
      <c r="F89" s="220"/>
      <c r="G89" s="220"/>
      <c r="H89" s="220"/>
      <c r="I89" s="220"/>
      <c r="J89" s="220"/>
      <c r="K89" s="220"/>
      <c r="L89" s="112"/>
      <c r="M89" s="102"/>
      <c r="N89" s="78"/>
    </row>
    <row r="90" spans="1:14" ht="3" customHeight="1" x14ac:dyDescent="0.25">
      <c r="A90" s="31"/>
      <c r="B90" s="343"/>
      <c r="C90" s="344"/>
      <c r="D90" s="344"/>
      <c r="E90" s="344"/>
      <c r="F90" s="344"/>
      <c r="G90" s="344"/>
      <c r="H90" s="344"/>
      <c r="I90" s="33"/>
      <c r="J90" s="101"/>
      <c r="K90" s="101"/>
      <c r="L90" s="101"/>
      <c r="M90" s="102"/>
      <c r="N90" s="78"/>
    </row>
    <row r="91" spans="1:14" ht="48.75" customHeight="1" x14ac:dyDescent="0.25">
      <c r="A91" s="31"/>
      <c r="B91" s="219" t="str">
        <f>IF(L76="Yes","Anonymized information – the information is irrevocably stripped of direct identifiers, a code is not kept to allow future re-linkage, and risk of re-identification of individuals from remaining indirect identifiers is low or very low.",IF(L77="Yes","Anonymized information – the information is irrevocably stripped of direct identifiers, a code is not kept to allow future re-linkage, and risk of re-identification of individuals from remaining indirect identifiers is low or very low.",""))</f>
        <v/>
      </c>
      <c r="C91" s="220"/>
      <c r="D91" s="220"/>
      <c r="E91" s="220"/>
      <c r="F91" s="220"/>
      <c r="G91" s="220"/>
      <c r="H91" s="220"/>
      <c r="I91" s="220"/>
      <c r="J91" s="220"/>
      <c r="K91" s="220"/>
      <c r="L91" s="112"/>
      <c r="M91" s="102"/>
      <c r="N91" s="78"/>
    </row>
    <row r="92" spans="1:14" x14ac:dyDescent="0.25">
      <c r="A92" s="31"/>
      <c r="B92" s="343" t="str">
        <f>IF(L76="Yes","Anonymous Information:",IF(L77="Yes","Anonymous Information:",""))</f>
        <v/>
      </c>
      <c r="C92" s="344"/>
      <c r="D92" s="344"/>
      <c r="E92" s="344"/>
      <c r="F92" s="344"/>
      <c r="G92" s="344"/>
      <c r="H92" s="344"/>
      <c r="I92" s="33"/>
      <c r="J92" s="101"/>
      <c r="K92" s="101"/>
      <c r="L92" s="101"/>
      <c r="M92" s="102"/>
      <c r="N92" s="78"/>
    </row>
    <row r="93" spans="1:14" ht="36" customHeight="1" x14ac:dyDescent="0.25">
      <c r="A93" s="31"/>
      <c r="B93" s="219" t="str">
        <f>IF(L76="Yes","Anonymous information – the information never had identifiers associated with it (e.g., anonymous surveys) and risk of identification of individuals is low or very low.",IF(L77="Yes","Anonymous information – the information never had identifiers associated with it (e.g., anonymous surveys) and risk of identification of individuals is low or very low.",""))</f>
        <v/>
      </c>
      <c r="C93" s="220"/>
      <c r="D93" s="220"/>
      <c r="E93" s="220"/>
      <c r="F93" s="220"/>
      <c r="G93" s="220"/>
      <c r="H93" s="220"/>
      <c r="I93" s="220"/>
      <c r="J93" s="220"/>
      <c r="K93" s="220"/>
      <c r="L93" s="112"/>
      <c r="M93" s="102"/>
      <c r="N93" s="78"/>
    </row>
    <row r="94" spans="1:14" ht="3" customHeight="1" x14ac:dyDescent="0.25">
      <c r="A94" s="31"/>
      <c r="B94" s="343"/>
      <c r="C94" s="344"/>
      <c r="D94" s="344"/>
      <c r="E94" s="344"/>
      <c r="F94" s="344"/>
      <c r="G94" s="344"/>
      <c r="H94" s="344"/>
      <c r="I94" s="33"/>
      <c r="J94" s="101"/>
      <c r="K94" s="101"/>
      <c r="L94" s="101"/>
      <c r="M94" s="102"/>
      <c r="N94" s="78"/>
    </row>
    <row r="95" spans="1:14" ht="38.25" customHeight="1" x14ac:dyDescent="0.25">
      <c r="A95" s="31"/>
      <c r="B95" s="219" t="str">
        <f>IF(L76="Yes","Aggregated Data – data compiled from record-level data to a level of aggregation that ensures that the identity of individuals cannot be determined by reasonably foreseeable methods.",IF(L77="Yes","Aggregated Data – data compiled from record-level data to a level of aggregation that ensures that the identity of individuals cannot be determined by reasonably foreseeable methods.",""))</f>
        <v/>
      </c>
      <c r="C95" s="220"/>
      <c r="D95" s="220"/>
      <c r="E95" s="220"/>
      <c r="F95" s="220"/>
      <c r="G95" s="220"/>
      <c r="H95" s="220"/>
      <c r="I95" s="220"/>
      <c r="J95" s="220"/>
      <c r="K95" s="220"/>
      <c r="L95" s="112"/>
      <c r="M95" s="102"/>
      <c r="N95" s="78"/>
    </row>
    <row r="96" spans="1:14" x14ac:dyDescent="0.25">
      <c r="A96" s="31"/>
      <c r="B96" s="343"/>
      <c r="C96" s="344"/>
      <c r="D96" s="344"/>
      <c r="E96" s="344"/>
      <c r="F96" s="344"/>
      <c r="G96" s="344"/>
      <c r="H96" s="344"/>
      <c r="I96" s="33"/>
      <c r="J96" s="101"/>
      <c r="K96" s="101"/>
      <c r="L96" s="101"/>
      <c r="M96" s="102"/>
      <c r="N96" s="78"/>
    </row>
    <row r="97" spans="1:14" x14ac:dyDescent="0.25">
      <c r="A97" s="31"/>
      <c r="B97" s="343" t="str">
        <f>IF(L76="Yes","Human Biological Samples",IF(L77="Yes","Human Biological Samples",""))</f>
        <v/>
      </c>
      <c r="C97" s="344"/>
      <c r="D97" s="344"/>
      <c r="E97" s="344"/>
      <c r="F97" s="344"/>
      <c r="G97" s="344"/>
      <c r="H97" s="344"/>
      <c r="I97" s="104"/>
      <c r="J97" s="112"/>
      <c r="K97" s="101"/>
      <c r="L97" s="33"/>
      <c r="M97" s="102"/>
      <c r="N97" s="78"/>
    </row>
    <row r="98" spans="1:14" ht="3" customHeight="1" x14ac:dyDescent="0.25">
      <c r="A98" s="31"/>
      <c r="B98" s="343"/>
      <c r="C98" s="344"/>
      <c r="D98" s="344"/>
      <c r="E98" s="344"/>
      <c r="F98" s="344"/>
      <c r="G98" s="344"/>
      <c r="H98" s="344"/>
      <c r="I98" s="104"/>
      <c r="J98" s="101"/>
      <c r="K98" s="101"/>
      <c r="L98" s="33"/>
      <c r="M98" s="102"/>
      <c r="N98" s="78"/>
    </row>
    <row r="99" spans="1:14" x14ac:dyDescent="0.25">
      <c r="A99" s="31"/>
      <c r="B99" s="347" t="str">
        <f>IF(L76="Yes","Whole Genome/Exome Sequencing Data or Methylation Sequencing Data",IF(L77="Yes","Whole Genome/Exome Sequencing Data or Methylation Sequencing Data",""))</f>
        <v/>
      </c>
      <c r="C99" s="348"/>
      <c r="D99" s="348"/>
      <c r="E99" s="348"/>
      <c r="F99" s="348"/>
      <c r="G99" s="348"/>
      <c r="H99" s="348"/>
      <c r="I99" s="348"/>
      <c r="J99" s="112"/>
      <c r="K99" s="101"/>
      <c r="L99" s="33"/>
      <c r="M99" s="102"/>
      <c r="N99" s="78"/>
    </row>
    <row r="100" spans="1:14" x14ac:dyDescent="0.25">
      <c r="A100" s="31"/>
      <c r="B100" s="35"/>
      <c r="C100" s="33"/>
      <c r="D100" s="101"/>
      <c r="E100" s="101"/>
      <c r="F100" s="101"/>
      <c r="G100" s="101"/>
      <c r="H100" s="101"/>
      <c r="I100" s="101"/>
      <c r="J100" s="101"/>
      <c r="K100" s="101"/>
      <c r="L100" s="101"/>
      <c r="M100" s="102"/>
      <c r="N100" s="78"/>
    </row>
    <row r="101" spans="1:14" x14ac:dyDescent="0.25">
      <c r="A101" s="31"/>
      <c r="B101" s="35"/>
      <c r="C101" s="79" t="s">
        <v>198</v>
      </c>
      <c r="D101" s="33"/>
      <c r="E101" s="33"/>
      <c r="F101" s="33"/>
      <c r="G101" s="33"/>
      <c r="H101" s="33"/>
      <c r="I101" s="33"/>
      <c r="J101" s="33"/>
      <c r="K101" s="33"/>
      <c r="L101" s="33"/>
      <c r="M101" s="36"/>
      <c r="N101" s="78"/>
    </row>
    <row r="102" spans="1:14" ht="51.75" customHeight="1" x14ac:dyDescent="0.25">
      <c r="A102" s="31"/>
      <c r="B102" s="35"/>
      <c r="C102" s="39" t="s">
        <v>199</v>
      </c>
      <c r="D102" s="162"/>
      <c r="E102" s="162"/>
      <c r="F102" s="162"/>
      <c r="G102" s="162"/>
      <c r="H102" s="162"/>
      <c r="I102" s="162"/>
      <c r="J102" s="162"/>
      <c r="K102" s="33"/>
      <c r="L102" s="33"/>
      <c r="M102" s="36"/>
      <c r="N102" s="78"/>
    </row>
    <row r="103" spans="1:14" x14ac:dyDescent="0.25">
      <c r="A103" s="31"/>
      <c r="B103" s="35"/>
      <c r="C103" s="39" t="s">
        <v>200</v>
      </c>
      <c r="D103" s="263"/>
      <c r="E103" s="263"/>
      <c r="F103" s="263"/>
      <c r="G103" s="263"/>
      <c r="H103" s="263"/>
      <c r="I103" s="263"/>
      <c r="J103" s="263"/>
      <c r="K103" s="33"/>
      <c r="L103" s="33"/>
      <c r="M103" s="36"/>
      <c r="N103" s="78"/>
    </row>
    <row r="104" spans="1:14" x14ac:dyDescent="0.25">
      <c r="A104" s="31"/>
      <c r="B104" s="35"/>
      <c r="C104" s="39" t="s">
        <v>201</v>
      </c>
      <c r="D104" s="263"/>
      <c r="E104" s="263"/>
      <c r="F104" s="263"/>
      <c r="G104" s="263"/>
      <c r="H104" s="263"/>
      <c r="I104" s="263"/>
      <c r="J104" s="263"/>
      <c r="K104" s="33"/>
      <c r="L104" s="33"/>
      <c r="M104" s="36"/>
      <c r="N104" s="78"/>
    </row>
    <row r="105" spans="1:14" x14ac:dyDescent="0.25">
      <c r="A105" s="31"/>
      <c r="B105" s="35"/>
      <c r="C105" s="33"/>
      <c r="D105" s="33"/>
      <c r="E105" s="33"/>
      <c r="F105" s="33"/>
      <c r="G105" s="33"/>
      <c r="H105" s="33"/>
      <c r="I105" s="33"/>
      <c r="J105" s="33"/>
      <c r="K105" s="33"/>
      <c r="L105" s="33"/>
      <c r="M105" s="36"/>
      <c r="N105" s="78"/>
    </row>
    <row r="106" spans="1:14" x14ac:dyDescent="0.25">
      <c r="A106" s="31"/>
      <c r="B106" s="35"/>
      <c r="C106" s="346" t="s">
        <v>243</v>
      </c>
      <c r="D106" s="346"/>
      <c r="E106" s="346"/>
      <c r="F106" s="346"/>
      <c r="G106" s="349"/>
      <c r="H106" s="349"/>
      <c r="I106" s="349"/>
      <c r="J106" s="349"/>
      <c r="K106" s="33"/>
      <c r="L106" s="33"/>
      <c r="M106" s="36"/>
      <c r="N106" s="78"/>
    </row>
    <row r="107" spans="1:14" x14ac:dyDescent="0.25">
      <c r="A107" s="31"/>
      <c r="B107" s="35"/>
      <c r="C107" s="33"/>
      <c r="D107" s="33"/>
      <c r="E107" s="80"/>
      <c r="F107" s="80"/>
      <c r="G107" s="80"/>
      <c r="H107" s="80"/>
      <c r="I107" s="80"/>
      <c r="J107" s="80"/>
      <c r="K107" s="33"/>
      <c r="L107" s="33"/>
      <c r="M107" s="36"/>
      <c r="N107" s="78"/>
    </row>
    <row r="108" spans="1:14" x14ac:dyDescent="0.25">
      <c r="A108" s="31"/>
      <c r="B108" s="35"/>
      <c r="C108" s="33"/>
      <c r="D108" s="33"/>
      <c r="E108" s="33"/>
      <c r="F108" s="33"/>
      <c r="G108" s="33"/>
      <c r="H108" s="33"/>
      <c r="I108" s="33"/>
      <c r="J108" s="33"/>
      <c r="K108" s="33"/>
      <c r="L108" s="33"/>
      <c r="M108" s="36"/>
      <c r="N108" s="78"/>
    </row>
    <row r="109" spans="1:14" x14ac:dyDescent="0.25">
      <c r="A109" s="31"/>
      <c r="B109" s="345" t="str">
        <f>HYPERLINK("#Addendum_5!B25", "Please click here to complete Section 3")</f>
        <v>Please click here to complete Section 3</v>
      </c>
      <c r="C109" s="341"/>
      <c r="D109" s="341"/>
      <c r="E109" s="341"/>
      <c r="F109" s="341"/>
      <c r="G109" s="341"/>
      <c r="H109" s="341"/>
      <c r="I109" s="341"/>
      <c r="J109" s="341"/>
      <c r="K109" s="341"/>
      <c r="L109" s="341"/>
      <c r="M109" s="342"/>
      <c r="N109" s="78"/>
    </row>
    <row r="110" spans="1:14" x14ac:dyDescent="0.25">
      <c r="A110" s="31"/>
      <c r="B110" s="35"/>
      <c r="C110" s="33"/>
      <c r="D110" s="33"/>
      <c r="E110" s="33"/>
      <c r="F110" s="33"/>
      <c r="G110" s="33"/>
      <c r="H110" s="33"/>
      <c r="I110" s="33"/>
      <c r="J110" s="33"/>
      <c r="K110" s="33"/>
      <c r="L110" s="33"/>
      <c r="M110" s="36"/>
      <c r="N110" s="78"/>
    </row>
    <row r="111" spans="1:14" ht="15.75" thickBot="1" x14ac:dyDescent="0.3">
      <c r="A111" s="31"/>
      <c r="B111" s="47"/>
      <c r="C111" s="48"/>
      <c r="D111" s="48"/>
      <c r="E111" s="48"/>
      <c r="F111" s="48"/>
      <c r="G111" s="48"/>
      <c r="H111" s="48"/>
      <c r="I111" s="48"/>
      <c r="J111" s="48"/>
      <c r="K111" s="48"/>
      <c r="L111" s="48"/>
      <c r="M111" s="49"/>
      <c r="N111" s="32"/>
    </row>
    <row r="112" spans="1:14" ht="15.75" thickBot="1" x14ac:dyDescent="0.3">
      <c r="A112" s="50"/>
      <c r="B112" s="51"/>
      <c r="C112" s="51"/>
      <c r="D112" s="51"/>
      <c r="E112" s="51"/>
      <c r="F112" s="51"/>
      <c r="G112" s="51"/>
      <c r="H112" s="51"/>
      <c r="I112" s="51"/>
      <c r="J112" s="51"/>
      <c r="K112" s="51"/>
      <c r="L112" s="51"/>
      <c r="M112" s="51"/>
      <c r="N112" s="52"/>
    </row>
  </sheetData>
  <sheetProtection sheet="1" formatRows="0"/>
  <mergeCells count="90">
    <mergeCell ref="B81:M81"/>
    <mergeCell ref="B84:H84"/>
    <mergeCell ref="B88:H88"/>
    <mergeCell ref="B92:H92"/>
    <mergeCell ref="B96:H96"/>
    <mergeCell ref="B86:H86"/>
    <mergeCell ref="B90:H90"/>
    <mergeCell ref="B94:H94"/>
    <mergeCell ref="B85:K85"/>
    <mergeCell ref="B87:K87"/>
    <mergeCell ref="B89:K89"/>
    <mergeCell ref="B91:K91"/>
    <mergeCell ref="B93:K93"/>
    <mergeCell ref="B95:K95"/>
    <mergeCell ref="B82:L82"/>
    <mergeCell ref="B37:M37"/>
    <mergeCell ref="B28:M28"/>
    <mergeCell ref="C29:M29"/>
    <mergeCell ref="C30:M30"/>
    <mergeCell ref="C31:M31"/>
    <mergeCell ref="C33:M33"/>
    <mergeCell ref="C34:M34"/>
    <mergeCell ref="C35:M35"/>
    <mergeCell ref="B32:M32"/>
    <mergeCell ref="B80:M80"/>
    <mergeCell ref="C79:E79"/>
    <mergeCell ref="B72:M72"/>
    <mergeCell ref="B75:M75"/>
    <mergeCell ref="C71:E71"/>
    <mergeCell ref="C74:F74"/>
    <mergeCell ref="B47:C47"/>
    <mergeCell ref="B38:M38"/>
    <mergeCell ref="F40:H40"/>
    <mergeCell ref="B40:E40"/>
    <mergeCell ref="I40:M44"/>
    <mergeCell ref="C42:E42"/>
    <mergeCell ref="C43:H43"/>
    <mergeCell ref="B57:M57"/>
    <mergeCell ref="B97:H97"/>
    <mergeCell ref="B109:M109"/>
    <mergeCell ref="D103:J103"/>
    <mergeCell ref="D104:J104"/>
    <mergeCell ref="D102:J102"/>
    <mergeCell ref="C106:F106"/>
    <mergeCell ref="B98:H98"/>
    <mergeCell ref="B99:I99"/>
    <mergeCell ref="C67:L67"/>
    <mergeCell ref="G106:J106"/>
    <mergeCell ref="C77:K77"/>
    <mergeCell ref="C63:G63"/>
    <mergeCell ref="B68:M68"/>
    <mergeCell ref="C76:K76"/>
    <mergeCell ref="C78:I78"/>
    <mergeCell ref="C11:K11"/>
    <mergeCell ref="C12:K12"/>
    <mergeCell ref="C13:K13"/>
    <mergeCell ref="B16:M16"/>
    <mergeCell ref="B17:H17"/>
    <mergeCell ref="J17:L17"/>
    <mergeCell ref="E55:G55"/>
    <mergeCell ref="H55:K55"/>
    <mergeCell ref="B50:D50"/>
    <mergeCell ref="E50:G50"/>
    <mergeCell ref="H50:I50"/>
    <mergeCell ref="K51:L51"/>
    <mergeCell ref="J50:M50"/>
    <mergeCell ref="J54:M54"/>
    <mergeCell ref="C10:K10"/>
    <mergeCell ref="B2:M2"/>
    <mergeCell ref="B5:M5"/>
    <mergeCell ref="B4:M4"/>
    <mergeCell ref="C8:D8"/>
    <mergeCell ref="C9:J9"/>
    <mergeCell ref="B6:M6"/>
    <mergeCell ref="B18:K18"/>
    <mergeCell ref="B20:M20"/>
    <mergeCell ref="B22:E22"/>
    <mergeCell ref="F22:L22"/>
    <mergeCell ref="B61:M61"/>
    <mergeCell ref="F23:K23"/>
    <mergeCell ref="B48:M48"/>
    <mergeCell ref="B45:I45"/>
    <mergeCell ref="E47:G47"/>
    <mergeCell ref="H47:M47"/>
    <mergeCell ref="B26:M26"/>
    <mergeCell ref="B53:D53"/>
    <mergeCell ref="E53:L53"/>
    <mergeCell ref="G54:I54"/>
    <mergeCell ref="C51:E51"/>
    <mergeCell ref="F51:I51"/>
  </mergeCells>
  <conditionalFormatting sqref="Q4">
    <cfRule type="expression" dxfId="130" priority="119">
      <formula>IF(AND(P9="Yes",I10=""),TRUE,FALSE)</formula>
    </cfRule>
  </conditionalFormatting>
  <conditionalFormatting sqref="I17">
    <cfRule type="notContainsText" dxfId="129" priority="115" operator="notContains" text="*">
      <formula>ISERROR(SEARCH("*",I17))</formula>
    </cfRule>
  </conditionalFormatting>
  <conditionalFormatting sqref="E8">
    <cfRule type="notContainsText" dxfId="128" priority="117" operator="notContains" text="*">
      <formula>ISERROR(SEARCH("*",E8))</formula>
    </cfRule>
  </conditionalFormatting>
  <conditionalFormatting sqref="L18">
    <cfRule type="expression" dxfId="127" priority="116">
      <formula>IF(AND($L$18="",$B$18="You answered yes to one of the above, has this information been disclosed in the REB application? (drop down)"),TRUE,FALSE)</formula>
    </cfRule>
  </conditionalFormatting>
  <conditionalFormatting sqref="L10:L13">
    <cfRule type="expression" dxfId="126" priority="118">
      <formula>IF(AND($E$8="Yes",$L10=""),TRUE,FALSE)</formula>
    </cfRule>
  </conditionalFormatting>
  <conditionalFormatting sqref="F22">
    <cfRule type="notContainsText" dxfId="125" priority="114" operator="notContains" text="*">
      <formula>ISERROR(SEARCH("*",F22))</formula>
    </cfRule>
  </conditionalFormatting>
  <conditionalFormatting sqref="F23:K23">
    <cfRule type="containsText" dxfId="124" priority="113" operator="containsText" text="*">
      <formula>NOT(ISERROR(SEARCH("*",F23)))</formula>
    </cfRule>
  </conditionalFormatting>
  <conditionalFormatting sqref="F40">
    <cfRule type="notContainsText" dxfId="123" priority="112" operator="notContains" text="*">
      <formula>ISERROR(SEARCH("*",F40))</formula>
    </cfRule>
  </conditionalFormatting>
  <conditionalFormatting sqref="F42">
    <cfRule type="notContainsText" dxfId="122" priority="111" operator="notContains" text="*">
      <formula>ISERROR(SEARCH("*",F42))</formula>
    </cfRule>
  </conditionalFormatting>
  <conditionalFormatting sqref="E50">
    <cfRule type="notContainsText" dxfId="121" priority="108" operator="notContains" text="*">
      <formula>ISERROR(SEARCH("*",E50))</formula>
    </cfRule>
  </conditionalFormatting>
  <conditionalFormatting sqref="E53">
    <cfRule type="notContainsText" dxfId="120" priority="110" operator="notContains" text="*">
      <formula>ISERROR(SEARCH("*",E53))</formula>
    </cfRule>
  </conditionalFormatting>
  <conditionalFormatting sqref="J50">
    <cfRule type="expression" dxfId="119" priority="107">
      <formula>IF(AND($E$50="Lump sum",$J$50=""),TRUE,FALSE)</formula>
    </cfRule>
  </conditionalFormatting>
  <conditionalFormatting sqref="F51">
    <cfRule type="expression" dxfId="118" priority="106">
      <formula>IF(AND($C$51="Enter $ per hour:",$F$51=""),TRUE,FALSE)</formula>
    </cfRule>
  </conditionalFormatting>
  <conditionalFormatting sqref="K51">
    <cfRule type="expression" dxfId="117" priority="104">
      <formula>IF(AND($C$51="Enter $ per hour:",$F$51=""),TRUE,FALSE)</formula>
    </cfRule>
  </conditionalFormatting>
  <conditionalFormatting sqref="C51:E51">
    <cfRule type="containsText" dxfId="116" priority="103" operator="containsText" text="Attach Budget when you submit">
      <formula>NOT(ISERROR(SEARCH("Attach Budget when you submit",C51)))</formula>
    </cfRule>
  </conditionalFormatting>
  <conditionalFormatting sqref="H47">
    <cfRule type="expression" dxfId="115" priority="268">
      <formula>IF(AND(D47="Other",H47=""),TRUE,FALSE)</formula>
    </cfRule>
  </conditionalFormatting>
  <conditionalFormatting sqref="F54">
    <cfRule type="expression" dxfId="114" priority="101">
      <formula>IF(AND($E$54="Quarterly?",$F$54=""),TRUE,FALSE)</formula>
    </cfRule>
  </conditionalFormatting>
  <conditionalFormatting sqref="J54">
    <cfRule type="expression" dxfId="113" priority="99">
      <formula>IF(AND($F$54="No",$J$54=""),TRUE,FALSE)</formula>
    </cfRule>
  </conditionalFormatting>
  <conditionalFormatting sqref="H55">
    <cfRule type="expression" dxfId="112" priority="98">
      <formula>IF(AND($E$55="How many installments?",$H$55=""),TRUE,FALSE)</formula>
    </cfRule>
  </conditionalFormatting>
  <conditionalFormatting sqref="B68">
    <cfRule type="expression" dxfId="111" priority="97">
      <formula>IF(B68="",TRUE,FALSE)</formula>
    </cfRule>
  </conditionalFormatting>
  <conditionalFormatting sqref="H63">
    <cfRule type="notContainsText" dxfId="110" priority="95" operator="notContains" text="*">
      <formula>ISERROR(SEARCH("*",H63))</formula>
    </cfRule>
  </conditionalFormatting>
  <conditionalFormatting sqref="K65">
    <cfRule type="notContainsText" dxfId="109" priority="94" operator="notContains" text="*">
      <formula>ISERROR(SEARCH("*",K65))</formula>
    </cfRule>
  </conditionalFormatting>
  <conditionalFormatting sqref="J70">
    <cfRule type="notContainsText" dxfId="108" priority="93" operator="notContains" text="*">
      <formula>ISERROR(SEARCH("*",J70))</formula>
    </cfRule>
  </conditionalFormatting>
  <conditionalFormatting sqref="B72">
    <cfRule type="expression" dxfId="107" priority="92">
      <formula>IF(AND($J$70="Yes",$B$72=""),TRUE,FALSE)</formula>
    </cfRule>
  </conditionalFormatting>
  <conditionalFormatting sqref="J73">
    <cfRule type="notContainsText" dxfId="106" priority="91" operator="notContains" text="*">
      <formula>ISERROR(SEARCH("*",J73))</formula>
    </cfRule>
  </conditionalFormatting>
  <conditionalFormatting sqref="B75">
    <cfRule type="expression" dxfId="105" priority="90">
      <formula>IF(AND($J$73="Yes",$B$75=""),TRUE,FALSE)</formula>
    </cfRule>
  </conditionalFormatting>
  <conditionalFormatting sqref="L76:L77">
    <cfRule type="notContainsText" dxfId="104" priority="89" operator="notContains" text="*">
      <formula>ISERROR(SEARCH("*",L76))</formula>
    </cfRule>
  </conditionalFormatting>
  <conditionalFormatting sqref="J78">
    <cfRule type="expression" priority="29">
      <formula>IF(AND($L$77="Yes",$J$78=""),TRUE,FALSE)</formula>
    </cfRule>
    <cfRule type="expression" dxfId="103" priority="87">
      <formula>IF(AND($L$76="Yes",$J$78=""),TRUE,IF(AND($L$77="Yes",$J$78=""),TRUE,FALSE))</formula>
    </cfRule>
  </conditionalFormatting>
  <conditionalFormatting sqref="B80">
    <cfRule type="expression" dxfId="102" priority="86">
      <formula>IF(AND($J$78="No",$B$80=""),TRUE,FALSE)</formula>
    </cfRule>
  </conditionalFormatting>
  <conditionalFormatting sqref="D103">
    <cfRule type="expression" dxfId="101" priority="75">
      <formula>IF(D103="",TRUE,FALSE)</formula>
    </cfRule>
  </conditionalFormatting>
  <conditionalFormatting sqref="D102">
    <cfRule type="expression" dxfId="100" priority="77">
      <formula>IF(D102="",TRUE,FALSE)</formula>
    </cfRule>
  </conditionalFormatting>
  <conditionalFormatting sqref="D104">
    <cfRule type="expression" dxfId="99" priority="73">
      <formula>IF(D104="",TRUE,FALSE)</formula>
    </cfRule>
  </conditionalFormatting>
  <conditionalFormatting sqref="B111:M111">
    <cfRule type="expression" dxfId="98" priority="59">
      <formula>IF($F$22="Providing Services to External Party",FALSE,TRUE)</formula>
    </cfRule>
  </conditionalFormatting>
  <conditionalFormatting sqref="D47">
    <cfRule type="notContainsText" dxfId="97" priority="58" operator="notContains" text="*">
      <formula>ISERROR(SEARCH("*",D47))</formula>
    </cfRule>
  </conditionalFormatting>
  <conditionalFormatting sqref="J45">
    <cfRule type="expression" dxfId="96" priority="51">
      <formula>IF(AND($F$40&gt;24998.99,$J$45=""),TRUE,FALSE)</formula>
    </cfRule>
  </conditionalFormatting>
  <conditionalFormatting sqref="B57:M57">
    <cfRule type="containsText" dxfId="95" priority="50" operator="containsText" text="Please click here and complete the Activity Approval for SPA form">
      <formula>NOT(ISERROR(SEARCH("Please click here and complete the Activity Approval for SPA form",B57)))</formula>
    </cfRule>
  </conditionalFormatting>
  <conditionalFormatting sqref="G106">
    <cfRule type="expression" dxfId="94" priority="49">
      <formula>IF(G106="",TRUE,FALSE)</formula>
    </cfRule>
  </conditionalFormatting>
  <conditionalFormatting sqref="B110:M110 B85 L85">
    <cfRule type="expression" dxfId="93" priority="47">
      <formula>IF($F$22="Obtaining Services from External Party",FALSE,TRUE)</formula>
    </cfRule>
  </conditionalFormatting>
  <conditionalFormatting sqref="B66:M66">
    <cfRule type="expression" dxfId="92" priority="46">
      <formula>IF($F$22="Obtaining Services from External Party",FALSE,TRUE)</formula>
    </cfRule>
  </conditionalFormatting>
  <conditionalFormatting sqref="C29">
    <cfRule type="notContainsText" dxfId="91" priority="45" operator="notContains" text="*">
      <formula>ISERROR(SEARCH("*",C29))</formula>
    </cfRule>
  </conditionalFormatting>
  <conditionalFormatting sqref="C30">
    <cfRule type="notContainsText" dxfId="90" priority="44" operator="notContains" text="*">
      <formula>ISERROR(SEARCH("*",C30))</formula>
    </cfRule>
  </conditionalFormatting>
  <conditionalFormatting sqref="C31">
    <cfRule type="notContainsText" dxfId="89" priority="43" operator="notContains" text="*">
      <formula>ISERROR(SEARCH("*",C31))</formula>
    </cfRule>
  </conditionalFormatting>
  <conditionalFormatting sqref="C33">
    <cfRule type="notContainsText" dxfId="88" priority="42" operator="notContains" text="*">
      <formula>ISERROR(SEARCH("*",C33))</formula>
    </cfRule>
  </conditionalFormatting>
  <conditionalFormatting sqref="C34">
    <cfRule type="notContainsText" dxfId="87" priority="41" operator="notContains" text="*">
      <formula>ISERROR(SEARCH("*",C34))</formula>
    </cfRule>
  </conditionalFormatting>
  <conditionalFormatting sqref="C35">
    <cfRule type="notContainsText" dxfId="86" priority="40" operator="notContains" text="*">
      <formula>ISERROR(SEARCH("*",C35))</formula>
    </cfRule>
  </conditionalFormatting>
  <conditionalFormatting sqref="L85">
    <cfRule type="expression" dxfId="85" priority="39">
      <formula>IF($L$76="Yes",TRUE,IF($L$77="Yes",TRUE,FALSE))</formula>
    </cfRule>
  </conditionalFormatting>
  <conditionalFormatting sqref="B87">
    <cfRule type="expression" dxfId="84" priority="22">
      <formula>IF($F$22="Obtaining Services from External Party",FALSE,TRUE)</formula>
    </cfRule>
  </conditionalFormatting>
  <conditionalFormatting sqref="B89">
    <cfRule type="expression" dxfId="83" priority="21">
      <formula>IF($F$22="Obtaining Services from External Party",FALSE,TRUE)</formula>
    </cfRule>
  </conditionalFormatting>
  <conditionalFormatting sqref="B91">
    <cfRule type="expression" dxfId="82" priority="20">
      <formula>IF($F$22="Obtaining Services from External Party",FALSE,TRUE)</formula>
    </cfRule>
  </conditionalFormatting>
  <conditionalFormatting sqref="B93">
    <cfRule type="expression" dxfId="81" priority="19">
      <formula>IF($F$22="Obtaining Services from External Party",FALSE,TRUE)</formula>
    </cfRule>
  </conditionalFormatting>
  <conditionalFormatting sqref="B95">
    <cfRule type="expression" dxfId="80" priority="18">
      <formula>IF($F$22="Obtaining Services from External Party",FALSE,TRUE)</formula>
    </cfRule>
  </conditionalFormatting>
  <conditionalFormatting sqref="C78:I78">
    <cfRule type="containsText" dxfId="79" priority="17" operator="containsText" text="Ignore the blank space below and scroll down to Service Provider Contract Information">
      <formula>NOT(ISERROR(SEARCH("Ignore the blank space below and scroll down to Service Provider Contract Information",C78)))</formula>
    </cfRule>
  </conditionalFormatting>
  <conditionalFormatting sqref="L87">
    <cfRule type="expression" dxfId="78" priority="14">
      <formula>IF($F$22="Obtaining Services from External Party",FALSE,TRUE)</formula>
    </cfRule>
  </conditionalFormatting>
  <conditionalFormatting sqref="L87">
    <cfRule type="expression" dxfId="77" priority="13">
      <formula>IF($L$76="Yes",TRUE,IF($L$77="Yes",TRUE,FALSE))</formula>
    </cfRule>
  </conditionalFormatting>
  <conditionalFormatting sqref="L89">
    <cfRule type="expression" dxfId="76" priority="12">
      <formula>IF($F$22="Obtaining Services from External Party",FALSE,TRUE)</formula>
    </cfRule>
  </conditionalFormatting>
  <conditionalFormatting sqref="L89">
    <cfRule type="expression" dxfId="75" priority="11">
      <formula>IF($L$76="Yes",TRUE,IF($L$77="Yes",TRUE,FALSE))</formula>
    </cfRule>
  </conditionalFormatting>
  <conditionalFormatting sqref="L91">
    <cfRule type="expression" dxfId="74" priority="10">
      <formula>IF($F$22="Obtaining Services from External Party",FALSE,TRUE)</formula>
    </cfRule>
  </conditionalFormatting>
  <conditionalFormatting sqref="L91">
    <cfRule type="expression" dxfId="73" priority="9">
      <formula>IF($L$76="Yes",TRUE,IF($L$77="Yes",TRUE,FALSE))</formula>
    </cfRule>
  </conditionalFormatting>
  <conditionalFormatting sqref="L93">
    <cfRule type="expression" dxfId="72" priority="8">
      <formula>IF($F$22="Obtaining Services from External Party",FALSE,TRUE)</formula>
    </cfRule>
  </conditionalFormatting>
  <conditionalFormatting sqref="L93">
    <cfRule type="expression" dxfId="71" priority="7">
      <formula>IF($L$76="Yes",TRUE,IF($L$77="Yes",TRUE,FALSE))</formula>
    </cfRule>
  </conditionalFormatting>
  <conditionalFormatting sqref="L95">
    <cfRule type="expression" dxfId="70" priority="6">
      <formula>IF($F$22="Obtaining Services from External Party",FALSE,TRUE)</formula>
    </cfRule>
  </conditionalFormatting>
  <conditionalFormatting sqref="L95">
    <cfRule type="expression" dxfId="69" priority="5">
      <formula>IF($L$76="Yes",TRUE,IF($L$77="Yes",TRUE,FALSE))</formula>
    </cfRule>
  </conditionalFormatting>
  <conditionalFormatting sqref="J97">
    <cfRule type="expression" dxfId="68" priority="4">
      <formula>IF($F$22="Obtaining Services from External Party",FALSE,TRUE)</formula>
    </cfRule>
  </conditionalFormatting>
  <conditionalFormatting sqref="J97">
    <cfRule type="expression" dxfId="67" priority="3">
      <formula>IF($L$76="Yes",TRUE,IF($L$77="Yes",TRUE,FALSE))</formula>
    </cfRule>
  </conditionalFormatting>
  <conditionalFormatting sqref="J99">
    <cfRule type="expression" dxfId="66" priority="2">
      <formula>IF($F$22="Obtaining Services from External Party",FALSE,TRUE)</formula>
    </cfRule>
  </conditionalFormatting>
  <conditionalFormatting sqref="J99">
    <cfRule type="expression" dxfId="65" priority="1">
      <formula>IF($L$76="Yes",TRUE,IF($L$77="Yes",TRUE,FALSE))</formula>
    </cfRule>
  </conditionalFormatting>
  <dataValidations count="7">
    <dataValidation type="list" allowBlank="1" showInputMessage="1" showErrorMessage="1" sqref="E8 L18 I17 F42 F54 H63 J45 J70 J73 J78 K65 L76:L77">
      <formula1>"Yes,No"</formula1>
    </dataValidation>
    <dataValidation type="list" allowBlank="1" showInputMessage="1" showErrorMessage="1" sqref="L10:L13 L85 L95 L93 L87 L89 L91 J97 J99">
      <formula1>"Yes"</formula1>
    </dataValidation>
    <dataValidation type="list" allowBlank="1" showInputMessage="1" showErrorMessage="1" sqref="F22:L22">
      <formula1>"Obtaining Services from External Party,Providing Services to External Party"</formula1>
    </dataValidation>
    <dataValidation type="list" allowBlank="1" showInputMessage="1" showErrorMessage="1" sqref="E50">
      <formula1>"Lump sum, Hourly to a max dollar amount, Hourly to a max Hour amount, Detailed Budget"</formula1>
    </dataValidation>
    <dataValidation type="list" allowBlank="1" showInputMessage="1" showErrorMessage="1" sqref="E53:L53">
      <formula1>"Lump sum upon completion of the Services,Quarterly or another frequency,  Upon receipt of invoices after receipt of each deliverable listed in Section 3,  In two (2) or more equal installments,  Detailed budget is attached with this Addendum"</formula1>
    </dataValidation>
    <dataValidation type="list" allowBlank="1" showInputMessage="1" showErrorMessage="1" sqref="D47">
      <formula1>"$CAN,$US,Other"</formula1>
    </dataValidation>
    <dataValidation type="decimal" allowBlank="1" showInputMessage="1" showErrorMessage="1" sqref="F40:H40">
      <formula1>0</formula1>
      <formula2>9999999999</formula2>
    </dataValidation>
  </dataValidations>
  <hyperlinks>
    <hyperlink ref="B6:E6" r:id="rId1" display="Research Conflicts of Interest Policy."/>
  </hyperlinks>
  <pageMargins left="0.7" right="0.7" top="0.75" bottom="0.75" header="0.3" footer="0.3"/>
  <pageSetup scale="79" fitToHeight="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Instructions_Checklist</vt:lpstr>
      <vt:lpstr>DTS</vt:lpstr>
      <vt:lpstr>Addendum_1</vt:lpstr>
      <vt:lpstr>Addendum_1S4</vt:lpstr>
      <vt:lpstr>Addendum_1S7</vt:lpstr>
      <vt:lpstr>Addendum_2</vt:lpstr>
      <vt:lpstr>Addendum_3</vt:lpstr>
      <vt:lpstr>Addendum_4</vt:lpstr>
      <vt:lpstr>Addendum_5</vt:lpstr>
      <vt:lpstr>Addendum_6</vt:lpstr>
      <vt:lpstr>Addendum_7</vt:lpstr>
      <vt:lpstr>Addendum_8</vt:lpstr>
      <vt:lpstr>Addendum_9</vt:lpstr>
      <vt:lpstr>OFFICE USE ONLY</vt:lpstr>
      <vt:lpstr>Addendum_5!Text43</vt:lpstr>
      <vt:lpstr>Addendum_3!Text67</vt:lpstr>
    </vt:vector>
  </TitlesOfParts>
  <Company>St. Michael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Kasparian</dc:creator>
  <cp:lastModifiedBy>David Ballesteros</cp:lastModifiedBy>
  <cp:lastPrinted>2023-07-10T19:35:26Z</cp:lastPrinted>
  <dcterms:created xsi:type="dcterms:W3CDTF">2023-05-01T19:00:53Z</dcterms:created>
  <dcterms:modified xsi:type="dcterms:W3CDTF">2024-06-17T15:02:03Z</dcterms:modified>
</cp:coreProperties>
</file>